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5EC758A-DBFE-4EDB-96B9-EB9EA9E29353}" xr6:coauthVersionLast="47" xr6:coauthVersionMax="47" xr10:uidLastSave="{00000000-0000-0000-0000-000000000000}"/>
  <bookViews>
    <workbookView xWindow="-108" yWindow="-108" windowWidth="23256" windowHeight="12576" xr2:uid="{10A7B723-D209-4598-94D0-4DBED694B5C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2" l="1"/>
  <c r="E97" i="2"/>
  <c r="K96" i="2"/>
  <c r="J96" i="2"/>
  <c r="I96" i="2"/>
  <c r="H96" i="2"/>
  <c r="D96" i="2"/>
  <c r="E96" i="2" s="1"/>
  <c r="B96" i="2"/>
  <c r="C96" i="2" s="1"/>
  <c r="K95" i="2"/>
  <c r="J95" i="2"/>
  <c r="I95" i="2"/>
  <c r="H95" i="2"/>
  <c r="K94" i="2"/>
  <c r="J94" i="2"/>
  <c r="I94" i="2"/>
  <c r="H94" i="2"/>
  <c r="C91" i="2"/>
  <c r="B91" i="2"/>
  <c r="K90" i="2"/>
  <c r="J90" i="2"/>
  <c r="I90" i="2"/>
  <c r="H90" i="2"/>
  <c r="H86" i="2"/>
  <c r="E85" i="2"/>
  <c r="K84" i="2"/>
  <c r="J84" i="2"/>
  <c r="I84" i="2"/>
  <c r="H84" i="2"/>
  <c r="D84" i="2"/>
  <c r="E84" i="2" s="1"/>
  <c r="B84" i="2"/>
  <c r="C84" i="2" s="1"/>
  <c r="K83" i="2"/>
  <c r="J83" i="2"/>
  <c r="I83" i="2"/>
  <c r="H83" i="2"/>
  <c r="K82" i="2"/>
  <c r="J82" i="2"/>
  <c r="I82" i="2"/>
  <c r="H82" i="2"/>
  <c r="C79" i="2"/>
  <c r="B79" i="2"/>
  <c r="K78" i="2"/>
  <c r="J78" i="2"/>
  <c r="I78" i="2"/>
  <c r="H78" i="2"/>
  <c r="H74" i="2"/>
  <c r="E73" i="2"/>
  <c r="K72" i="2"/>
  <c r="J72" i="2"/>
  <c r="I72" i="2"/>
  <c r="H72" i="2"/>
  <c r="D72" i="2"/>
  <c r="E72" i="2" s="1"/>
  <c r="B72" i="2"/>
  <c r="C72" i="2" s="1"/>
  <c r="K71" i="2"/>
  <c r="J71" i="2"/>
  <c r="I71" i="2"/>
  <c r="H71" i="2"/>
  <c r="K70" i="2"/>
  <c r="J70" i="2"/>
  <c r="I70" i="2"/>
  <c r="H70" i="2"/>
  <c r="C67" i="2"/>
  <c r="B67" i="2"/>
  <c r="K66" i="2"/>
  <c r="J66" i="2"/>
  <c r="I66" i="2"/>
  <c r="H66" i="2"/>
  <c r="H60" i="2"/>
  <c r="E59" i="2"/>
  <c r="K58" i="2"/>
  <c r="J58" i="2"/>
  <c r="I58" i="2"/>
  <c r="H58" i="2"/>
  <c r="D58" i="2"/>
  <c r="E58" i="2" s="1"/>
  <c r="B58" i="2"/>
  <c r="C58" i="2" s="1"/>
  <c r="K57" i="2"/>
  <c r="J57" i="2"/>
  <c r="I57" i="2"/>
  <c r="H57" i="2"/>
  <c r="K56" i="2"/>
  <c r="J56" i="2"/>
  <c r="I56" i="2"/>
  <c r="H56" i="2"/>
  <c r="C53" i="2"/>
  <c r="B53" i="2"/>
  <c r="K52" i="2"/>
  <c r="J52" i="2"/>
  <c r="I52" i="2"/>
  <c r="H52" i="2"/>
  <c r="H48" i="2"/>
  <c r="E47" i="2"/>
  <c r="K46" i="2"/>
  <c r="J46" i="2"/>
  <c r="I46" i="2"/>
  <c r="H46" i="2"/>
  <c r="D46" i="2"/>
  <c r="E46" i="2" s="1"/>
  <c r="B46" i="2"/>
  <c r="C46" i="2" s="1"/>
  <c r="K45" i="2"/>
  <c r="J45" i="2"/>
  <c r="I45" i="2"/>
  <c r="H45" i="2"/>
  <c r="K44" i="2"/>
  <c r="J44" i="2"/>
  <c r="I44" i="2"/>
  <c r="H44" i="2"/>
  <c r="C41" i="2"/>
  <c r="B41" i="2"/>
  <c r="K40" i="2"/>
  <c r="J40" i="2"/>
  <c r="I40" i="2"/>
  <c r="H40" i="2"/>
  <c r="H36" i="2"/>
  <c r="E35" i="2"/>
  <c r="K34" i="2"/>
  <c r="J34" i="2"/>
  <c r="I34" i="2"/>
  <c r="H34" i="2"/>
  <c r="D34" i="2"/>
  <c r="E34" i="2" s="1"/>
  <c r="B34" i="2"/>
  <c r="C34" i="2" s="1"/>
  <c r="K33" i="2"/>
  <c r="J33" i="2"/>
  <c r="I33" i="2"/>
  <c r="H33" i="2"/>
  <c r="K32" i="2"/>
  <c r="J32" i="2"/>
  <c r="I32" i="2"/>
  <c r="H32" i="2"/>
  <c r="C29" i="2"/>
  <c r="B29" i="2"/>
  <c r="K28" i="2"/>
  <c r="J28" i="2"/>
  <c r="I28" i="2"/>
  <c r="H28" i="2"/>
  <c r="H24" i="2"/>
  <c r="E23" i="2"/>
  <c r="K22" i="2"/>
  <c r="J22" i="2"/>
  <c r="I22" i="2"/>
  <c r="H22" i="2"/>
  <c r="D22" i="2"/>
  <c r="E22" i="2" s="1"/>
  <c r="B22" i="2"/>
  <c r="C22" i="2" s="1"/>
  <c r="K21" i="2"/>
  <c r="J21" i="2"/>
  <c r="I21" i="2"/>
  <c r="H21" i="2"/>
  <c r="K20" i="2"/>
  <c r="J20" i="2"/>
  <c r="I20" i="2"/>
  <c r="H20" i="2"/>
  <c r="C17" i="2"/>
  <c r="B17" i="2"/>
  <c r="K16" i="2"/>
  <c r="J16" i="2"/>
  <c r="I16" i="2"/>
  <c r="H16" i="2"/>
  <c r="H12" i="2"/>
  <c r="E11" i="2"/>
  <c r="K10" i="2"/>
  <c r="J10" i="2"/>
  <c r="I10" i="2"/>
  <c r="H10" i="2"/>
  <c r="D10" i="2"/>
  <c r="E10" i="2" s="1"/>
  <c r="B10" i="2"/>
  <c r="C10" i="2" s="1"/>
  <c r="K9" i="2"/>
  <c r="J9" i="2"/>
  <c r="I9" i="2"/>
  <c r="H9" i="2"/>
  <c r="K8" i="2"/>
  <c r="J8" i="2"/>
  <c r="I8" i="2"/>
  <c r="H8" i="2"/>
  <c r="C5" i="2"/>
  <c r="B5" i="2"/>
  <c r="K4" i="2"/>
  <c r="J4" i="2"/>
  <c r="I4" i="2"/>
  <c r="H4" i="2"/>
  <c r="H35" i="1" l="1"/>
  <c r="E34" i="1" s="1"/>
  <c r="K33" i="1"/>
  <c r="J33" i="1"/>
  <c r="I33" i="1"/>
  <c r="H33" i="1"/>
  <c r="D33" i="1"/>
  <c r="E33" i="1" s="1"/>
  <c r="B33" i="1"/>
  <c r="C33" i="1" s="1"/>
  <c r="K32" i="1"/>
  <c r="J32" i="1"/>
  <c r="I32" i="1"/>
  <c r="H32" i="1"/>
  <c r="K31" i="1"/>
  <c r="J31" i="1"/>
  <c r="I31" i="1"/>
  <c r="H31" i="1"/>
  <c r="C28" i="1"/>
  <c r="B28" i="1"/>
  <c r="K27" i="1"/>
  <c r="J27" i="1"/>
  <c r="I27" i="1"/>
  <c r="H27" i="1"/>
  <c r="H24" i="1"/>
  <c r="E23" i="1"/>
  <c r="K22" i="1"/>
  <c r="J22" i="1"/>
  <c r="I22" i="1"/>
  <c r="H22" i="1"/>
  <c r="D22" i="1"/>
  <c r="E22" i="1" s="1"/>
  <c r="B22" i="1"/>
  <c r="C22" i="1" s="1"/>
  <c r="K21" i="1"/>
  <c r="J21" i="1"/>
  <c r="I21" i="1"/>
  <c r="H21" i="1"/>
  <c r="K20" i="1"/>
  <c r="J20" i="1"/>
  <c r="I20" i="1"/>
  <c r="H20" i="1"/>
  <c r="C17" i="1"/>
  <c r="B17" i="1"/>
  <c r="K16" i="1"/>
  <c r="J16" i="1"/>
  <c r="I16" i="1"/>
  <c r="H16" i="1"/>
  <c r="H12" i="1"/>
  <c r="E11" i="1" s="1"/>
  <c r="K10" i="1"/>
  <c r="J10" i="1"/>
  <c r="I10" i="1"/>
  <c r="H10" i="1"/>
  <c r="D10" i="1"/>
  <c r="E10" i="1" s="1"/>
  <c r="C10" i="1"/>
  <c r="B10" i="1"/>
  <c r="I9" i="1"/>
  <c r="K8" i="1"/>
  <c r="J8" i="1"/>
  <c r="I8" i="1"/>
  <c r="H8" i="1"/>
  <c r="C5" i="1"/>
  <c r="B5" i="1"/>
  <c r="K4" i="1"/>
  <c r="J4" i="1"/>
  <c r="I4" i="1"/>
  <c r="H4" i="1"/>
  <c r="H9" i="1" l="1"/>
  <c r="J9" i="1"/>
  <c r="K9" i="1"/>
</calcChain>
</file>

<file path=xl/sharedStrings.xml><?xml version="1.0" encoding="utf-8"?>
<sst xmlns="http://schemas.openxmlformats.org/spreadsheetml/2006/main" count="308" uniqueCount="22">
  <si>
    <t>Expiry</t>
  </si>
  <si>
    <t>Entry</t>
  </si>
  <si>
    <t>CMP</t>
  </si>
  <si>
    <t>ROUNDING</t>
  </si>
  <si>
    <t>Exit Date</t>
  </si>
  <si>
    <t>Day</t>
  </si>
  <si>
    <t>Result</t>
  </si>
  <si>
    <t>3.00 pm</t>
  </si>
  <si>
    <t>Time</t>
  </si>
  <si>
    <t>CALL</t>
  </si>
  <si>
    <t>PUT</t>
  </si>
  <si>
    <t>Profit %</t>
  </si>
  <si>
    <t>SELL</t>
  </si>
  <si>
    <t>BUY</t>
  </si>
  <si>
    <t>ROI</t>
  </si>
  <si>
    <t>Days</t>
  </si>
  <si>
    <t>Lots</t>
  </si>
  <si>
    <t>Spread</t>
  </si>
  <si>
    <t>points</t>
  </si>
  <si>
    <t>Investment</t>
  </si>
  <si>
    <r>
      <t>Net Credit (</t>
    </r>
    <r>
      <rPr>
        <sz val="10"/>
        <rFont val="Rupee"/>
      </rPr>
      <t>`)</t>
    </r>
  </si>
  <si>
    <r>
      <t>Net Credit (</t>
    </r>
    <r>
      <rPr>
        <sz val="10"/>
        <color theme="1"/>
        <rFont val="Rupee"/>
      </rPr>
      <t>`)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</si>
</sst>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Rupee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upee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7" xfId="0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0" fillId="0" borderId="16" xfId="0" applyBorder="1" applyAlignment="1">
      <alignment horizontal="center"/>
    </xf>
    <xf numFmtId="164" fontId="1" fillId="0" borderId="8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8" fontId="2" fillId="0" borderId="0" xfId="0" quotePrefix="1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8" fontId="2" fillId="0" borderId="8" xfId="0" quotePrefix="1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8" fontId="0" fillId="0" borderId="0" xfId="0" quotePrefix="1" applyNumberFormat="1" applyAlignment="1">
      <alignment horizontal="center" vertical="center"/>
    </xf>
    <xf numFmtId="18" fontId="0" fillId="0" borderId="8" xfId="0" quotePrefix="1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8" fontId="1" fillId="0" borderId="8" xfId="0" quotePrefix="1" applyNumberFormat="1" applyFont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18" fontId="4" fillId="0" borderId="0" xfId="0" quotePrefix="1" applyNumberFormat="1" applyFont="1" applyAlignment="1">
      <alignment horizontal="center" vertical="center"/>
    </xf>
    <xf numFmtId="18" fontId="1" fillId="0" borderId="0" xfId="0" quotePrefix="1" applyNumberFormat="1" applyFont="1" applyAlignment="1">
      <alignment horizontal="center" vertical="center"/>
    </xf>
    <xf numFmtId="10" fontId="4" fillId="4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10" fontId="0" fillId="3" borderId="1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3ED8-7580-4F08-ADB8-DDDCFFB594B9}">
  <dimension ref="A2:K35"/>
  <sheetViews>
    <sheetView tabSelected="1" zoomScaleNormal="100" workbookViewId="0">
      <selection activeCell="F19" sqref="F19"/>
    </sheetView>
  </sheetViews>
  <sheetFormatPr defaultRowHeight="14.4" x14ac:dyDescent="0.3"/>
  <cols>
    <col min="2" max="2" width="9.21875" bestFit="1" customWidth="1"/>
    <col min="3" max="3" width="9.44140625" bestFit="1" customWidth="1"/>
    <col min="5" max="5" width="10.44140625" bestFit="1" customWidth="1"/>
    <col min="7" max="7" width="10.109375" bestFit="1" customWidth="1"/>
    <col min="10" max="10" width="10.44140625" bestFit="1" customWidth="1"/>
  </cols>
  <sheetData>
    <row r="2" spans="1:11" ht="15" thickBot="1" x14ac:dyDescent="0.35"/>
    <row r="3" spans="1:11" ht="15" thickBot="1" x14ac:dyDescent="0.35">
      <c r="A3">
        <v>1</v>
      </c>
      <c r="B3" s="13" t="s">
        <v>0</v>
      </c>
      <c r="C3" s="14" t="s">
        <v>1</v>
      </c>
      <c r="D3" s="14" t="s">
        <v>2</v>
      </c>
      <c r="E3" s="15" t="s">
        <v>3</v>
      </c>
      <c r="F3" s="1"/>
      <c r="G3" s="2" t="s">
        <v>4</v>
      </c>
      <c r="H3" s="21">
        <v>44939</v>
      </c>
      <c r="I3" s="26">
        <v>44943</v>
      </c>
      <c r="J3" s="26">
        <v>44944</v>
      </c>
      <c r="K3" s="28">
        <v>44945</v>
      </c>
    </row>
    <row r="4" spans="1:11" x14ac:dyDescent="0.3">
      <c r="B4" s="12">
        <v>44951</v>
      </c>
      <c r="C4" s="12">
        <v>44925</v>
      </c>
      <c r="D4" s="16">
        <v>43160</v>
      </c>
      <c r="E4" s="16">
        <v>43000</v>
      </c>
      <c r="F4" s="1"/>
      <c r="G4" s="3" t="s">
        <v>5</v>
      </c>
      <c r="H4" s="12" t="str">
        <f>TEXT(H3,"DDDD")</f>
        <v>Friday</v>
      </c>
      <c r="I4" s="12" t="str">
        <f t="shared" ref="I4:K4" si="0">TEXT(I3,"DDDD")</f>
        <v>Tuesday</v>
      </c>
      <c r="J4" s="12" t="str">
        <f t="shared" si="0"/>
        <v>Wednesday</v>
      </c>
      <c r="K4" s="29" t="str">
        <f t="shared" si="0"/>
        <v>Thursday</v>
      </c>
    </row>
    <row r="5" spans="1:11" x14ac:dyDescent="0.3">
      <c r="B5" s="12" t="str">
        <f>TEXT(B4,"DDDD")</f>
        <v>Wednesday</v>
      </c>
      <c r="C5" s="12" t="str">
        <f>TEXT(C4,"DDDD")</f>
        <v>Friday</v>
      </c>
      <c r="D5" s="16"/>
      <c r="E5" s="16"/>
      <c r="F5" s="1"/>
      <c r="G5" s="4" t="s">
        <v>6</v>
      </c>
      <c r="H5" s="22">
        <v>52725</v>
      </c>
      <c r="I5" s="22">
        <v>61795</v>
      </c>
      <c r="J5" s="22">
        <v>71102</v>
      </c>
      <c r="K5" s="30">
        <v>78497</v>
      </c>
    </row>
    <row r="6" spans="1:11" x14ac:dyDescent="0.3">
      <c r="B6" s="12"/>
      <c r="C6" s="12" t="s">
        <v>7</v>
      </c>
      <c r="D6" s="16"/>
      <c r="E6" s="16"/>
      <c r="F6" s="1"/>
      <c r="G6" s="4" t="s">
        <v>2</v>
      </c>
      <c r="H6" s="22">
        <v>42337</v>
      </c>
      <c r="I6" s="22">
        <v>42071</v>
      </c>
      <c r="J6" s="22">
        <v>42497</v>
      </c>
      <c r="K6" s="30">
        <v>42281</v>
      </c>
    </row>
    <row r="7" spans="1:11" x14ac:dyDescent="0.3">
      <c r="B7" s="12"/>
      <c r="C7" s="12"/>
      <c r="D7" s="16"/>
      <c r="E7" s="16"/>
      <c r="F7" s="5"/>
      <c r="G7" s="4" t="s">
        <v>8</v>
      </c>
      <c r="H7" s="23" t="s">
        <v>7</v>
      </c>
      <c r="I7" s="23" t="s">
        <v>7</v>
      </c>
      <c r="J7" s="23" t="s">
        <v>7</v>
      </c>
      <c r="K7" s="31" t="s">
        <v>7</v>
      </c>
    </row>
    <row r="8" spans="1:11" x14ac:dyDescent="0.3">
      <c r="B8" s="38" t="s">
        <v>9</v>
      </c>
      <c r="C8" s="39"/>
      <c r="D8" s="38" t="s">
        <v>10</v>
      </c>
      <c r="E8" s="39"/>
      <c r="F8" s="5"/>
      <c r="G8" s="6" t="s">
        <v>11</v>
      </c>
      <c r="H8" s="22">
        <f>H5/D11%</f>
        <v>61.385227960694827</v>
      </c>
      <c r="I8" s="22">
        <f>I5/D11%</f>
        <v>71.945000698551667</v>
      </c>
      <c r="J8" s="22">
        <f>J5/D11%</f>
        <v>82.780701345876224</v>
      </c>
      <c r="K8" s="30">
        <f>K5/D11%</f>
        <v>91.390350672938112</v>
      </c>
    </row>
    <row r="9" spans="1:11" x14ac:dyDescent="0.3">
      <c r="B9" s="16" t="s">
        <v>12</v>
      </c>
      <c r="C9" s="16" t="s">
        <v>13</v>
      </c>
      <c r="D9" s="16" t="s">
        <v>12</v>
      </c>
      <c r="E9" s="16" t="s">
        <v>13</v>
      </c>
      <c r="F9" s="5"/>
      <c r="G9" s="6" t="s">
        <v>14</v>
      </c>
      <c r="H9" s="24">
        <f>H5/$H12</f>
        <v>3.7660714285714283E-2</v>
      </c>
      <c r="I9" s="24">
        <f>I5/$H12</f>
        <v>4.4139285714285714E-2</v>
      </c>
      <c r="J9" s="24">
        <f>J5/$H12</f>
        <v>5.0787142857142857E-2</v>
      </c>
      <c r="K9" s="32">
        <f>K5/$H12</f>
        <v>5.6069285714285717E-2</v>
      </c>
    </row>
    <row r="10" spans="1:11" x14ac:dyDescent="0.3">
      <c r="B10" s="16">
        <f>E4+D12</f>
        <v>45500</v>
      </c>
      <c r="C10" s="16">
        <f>B10+1500</f>
        <v>47000</v>
      </c>
      <c r="D10" s="16">
        <f>E4-D12</f>
        <v>40500</v>
      </c>
      <c r="E10" s="16">
        <f>D10-1500</f>
        <v>39000</v>
      </c>
      <c r="F10" s="5"/>
      <c r="G10" s="6" t="s">
        <v>15</v>
      </c>
      <c r="H10" s="16" t="str">
        <f>H3-$C4&amp;" "&amp;"Days"</f>
        <v>14 Days</v>
      </c>
      <c r="I10" s="16" t="str">
        <f>I3-$C4&amp;" "&amp;"Days"</f>
        <v>18 Days</v>
      </c>
      <c r="J10" s="16" t="str">
        <f>J3-$C4&amp;" "&amp;"Days"</f>
        <v>19 Days</v>
      </c>
      <c r="K10" s="33" t="str">
        <f>K3-$C4&amp;" "&amp;"Days"</f>
        <v>20 Days</v>
      </c>
    </row>
    <row r="11" spans="1:11" x14ac:dyDescent="0.3">
      <c r="B11" s="36" t="s">
        <v>20</v>
      </c>
      <c r="C11" s="37"/>
      <c r="D11" s="17">
        <v>85892</v>
      </c>
      <c r="E11" s="18">
        <f>D11/H12*100%</f>
        <v>6.1351428571428571E-2</v>
      </c>
      <c r="F11" s="1"/>
      <c r="G11" s="6" t="s">
        <v>16</v>
      </c>
      <c r="H11" s="16">
        <v>20</v>
      </c>
      <c r="I11" s="27"/>
      <c r="J11" s="7"/>
      <c r="K11" s="9"/>
    </row>
    <row r="12" spans="1:11" x14ac:dyDescent="0.3">
      <c r="B12" s="34" t="s">
        <v>17</v>
      </c>
      <c r="C12" s="35"/>
      <c r="D12" s="19">
        <v>2500</v>
      </c>
      <c r="E12" s="20" t="s">
        <v>18</v>
      </c>
      <c r="F12" s="1"/>
      <c r="G12" s="8" t="s">
        <v>19</v>
      </c>
      <c r="H12" s="25">
        <f>H11*70000</f>
        <v>1400000</v>
      </c>
      <c r="I12" s="10"/>
      <c r="J12" s="10"/>
      <c r="K12" s="11"/>
    </row>
    <row r="14" spans="1:11" ht="15" thickBot="1" x14ac:dyDescent="0.35"/>
    <row r="15" spans="1:11" ht="15" thickBot="1" x14ac:dyDescent="0.35">
      <c r="B15" s="13" t="s">
        <v>0</v>
      </c>
      <c r="C15" s="14" t="s">
        <v>1</v>
      </c>
      <c r="D15" s="14" t="s">
        <v>2</v>
      </c>
      <c r="E15" s="15" t="s">
        <v>3</v>
      </c>
      <c r="F15" s="1"/>
      <c r="G15" s="2" t="s">
        <v>4</v>
      </c>
      <c r="H15" s="21">
        <v>44964</v>
      </c>
      <c r="I15" s="26">
        <v>44966</v>
      </c>
      <c r="J15" s="26">
        <v>44944</v>
      </c>
      <c r="K15" s="28">
        <v>44945</v>
      </c>
    </row>
    <row r="16" spans="1:11" x14ac:dyDescent="0.3">
      <c r="B16" s="12">
        <v>44980</v>
      </c>
      <c r="C16" s="12">
        <v>44953</v>
      </c>
      <c r="D16" s="16">
        <v>40266</v>
      </c>
      <c r="E16" s="16">
        <v>40500</v>
      </c>
      <c r="F16" s="1"/>
      <c r="G16" s="3" t="s">
        <v>5</v>
      </c>
      <c r="H16" s="12" t="str">
        <f>TEXT(H15,"DDDD")</f>
        <v>Tuesday</v>
      </c>
      <c r="I16" s="12" t="str">
        <f t="shared" ref="I16:K16" si="1">TEXT(I15,"DDDD")</f>
        <v>Thursday</v>
      </c>
      <c r="J16" s="12" t="str">
        <f t="shared" si="1"/>
        <v>Wednesday</v>
      </c>
      <c r="K16" s="29" t="str">
        <f t="shared" si="1"/>
        <v>Thursday</v>
      </c>
    </row>
    <row r="17" spans="2:11" x14ac:dyDescent="0.3">
      <c r="B17" s="12" t="str">
        <f>TEXT(B16,"DDDD")</f>
        <v>Thursday</v>
      </c>
      <c r="C17" s="12" t="str">
        <f>TEXT(C16,"DDDD")</f>
        <v>Friday</v>
      </c>
      <c r="D17" s="16"/>
      <c r="E17" s="16"/>
      <c r="F17" s="1"/>
      <c r="G17" s="4" t="s">
        <v>6</v>
      </c>
      <c r="H17" s="22">
        <v>34725</v>
      </c>
      <c r="I17" s="22">
        <v>61795</v>
      </c>
      <c r="J17" s="22">
        <v>71102</v>
      </c>
      <c r="K17" s="30">
        <v>78497</v>
      </c>
    </row>
    <row r="18" spans="2:11" x14ac:dyDescent="0.3">
      <c r="B18" s="12"/>
      <c r="C18" s="12" t="s">
        <v>7</v>
      </c>
      <c r="D18" s="16"/>
      <c r="E18" s="16"/>
      <c r="F18" s="1"/>
      <c r="G18" s="4" t="s">
        <v>2</v>
      </c>
      <c r="H18" s="22">
        <v>41605</v>
      </c>
      <c r="I18" s="22">
        <v>42071</v>
      </c>
      <c r="J18" s="22">
        <v>42497</v>
      </c>
      <c r="K18" s="30">
        <v>42281</v>
      </c>
    </row>
    <row r="19" spans="2:11" x14ac:dyDescent="0.3">
      <c r="B19" s="12"/>
      <c r="C19" s="12"/>
      <c r="D19" s="16"/>
      <c r="E19" s="16"/>
      <c r="F19" s="5"/>
      <c r="G19" s="4" t="s">
        <v>8</v>
      </c>
      <c r="H19" s="23" t="s">
        <v>7</v>
      </c>
      <c r="I19" s="23" t="s">
        <v>7</v>
      </c>
      <c r="J19" s="23" t="s">
        <v>7</v>
      </c>
      <c r="K19" s="31" t="s">
        <v>7</v>
      </c>
    </row>
    <row r="20" spans="2:11" x14ac:dyDescent="0.3">
      <c r="B20" s="38" t="s">
        <v>9</v>
      </c>
      <c r="C20" s="39"/>
      <c r="D20" s="38" t="s">
        <v>10</v>
      </c>
      <c r="E20" s="39"/>
      <c r="F20" s="5"/>
      <c r="G20" s="6" t="s">
        <v>11</v>
      </c>
      <c r="H20" s="22">
        <f>H17/D23%</f>
        <v>40.428677874540121</v>
      </c>
      <c r="I20" s="22">
        <f>I17/D23%</f>
        <v>71.945000698551667</v>
      </c>
      <c r="J20" s="22">
        <f>J17/D23%</f>
        <v>82.780701345876224</v>
      </c>
      <c r="K20" s="30">
        <f>K17/D23%</f>
        <v>91.390350672938112</v>
      </c>
    </row>
    <row r="21" spans="2:11" x14ac:dyDescent="0.3">
      <c r="B21" s="16" t="s">
        <v>12</v>
      </c>
      <c r="C21" s="16" t="s">
        <v>13</v>
      </c>
      <c r="D21" s="16" t="s">
        <v>12</v>
      </c>
      <c r="E21" s="16" t="s">
        <v>13</v>
      </c>
      <c r="F21" s="5"/>
      <c r="G21" s="6" t="s">
        <v>14</v>
      </c>
      <c r="H21" s="24">
        <f>H17/$H24</f>
        <v>2.4803571428571428E-2</v>
      </c>
      <c r="I21" s="24">
        <f>I17/$H24</f>
        <v>4.4139285714285714E-2</v>
      </c>
      <c r="J21" s="24">
        <f>J17/$H24</f>
        <v>5.0787142857142857E-2</v>
      </c>
      <c r="K21" s="32">
        <f>K17/$H24</f>
        <v>5.6069285714285717E-2</v>
      </c>
    </row>
    <row r="22" spans="2:11" x14ac:dyDescent="0.3">
      <c r="B22" s="16">
        <f>E16+D24</f>
        <v>43500</v>
      </c>
      <c r="C22" s="16">
        <f>B22+1500</f>
        <v>45000</v>
      </c>
      <c r="D22" s="16">
        <f>E16-D24</f>
        <v>37500</v>
      </c>
      <c r="E22" s="16">
        <f>D22-1500</f>
        <v>36000</v>
      </c>
      <c r="F22" s="5"/>
      <c r="G22" s="6" t="s">
        <v>15</v>
      </c>
      <c r="H22" s="16" t="str">
        <f>H15-$C16&amp;" "&amp;"Days"</f>
        <v>11 Days</v>
      </c>
      <c r="I22" s="16" t="str">
        <f>I15-$C16&amp;" "&amp;"Days"</f>
        <v>13 Days</v>
      </c>
      <c r="J22" s="16" t="str">
        <f>J15-$C16&amp;" "&amp;"Days"</f>
        <v>-9 Days</v>
      </c>
      <c r="K22" s="33" t="str">
        <f>K15-$C16&amp;" "&amp;"Days"</f>
        <v>-8 Days</v>
      </c>
    </row>
    <row r="23" spans="2:11" x14ac:dyDescent="0.3">
      <c r="B23" s="36" t="s">
        <v>20</v>
      </c>
      <c r="C23" s="37"/>
      <c r="D23" s="17">
        <v>85892</v>
      </c>
      <c r="E23" s="18">
        <f>D23/H24*100%</f>
        <v>6.1351428571428571E-2</v>
      </c>
      <c r="F23" s="1"/>
      <c r="G23" s="6" t="s">
        <v>16</v>
      </c>
      <c r="H23" s="16">
        <v>20</v>
      </c>
      <c r="I23" s="27"/>
      <c r="J23" s="7"/>
      <c r="K23" s="9"/>
    </row>
    <row r="24" spans="2:11" x14ac:dyDescent="0.3">
      <c r="B24" s="34" t="s">
        <v>17</v>
      </c>
      <c r="C24" s="35"/>
      <c r="D24" s="19">
        <v>3000</v>
      </c>
      <c r="E24" s="20" t="s">
        <v>18</v>
      </c>
      <c r="F24" s="1"/>
      <c r="G24" s="8" t="s">
        <v>19</v>
      </c>
      <c r="H24" s="25">
        <f>H23*70000</f>
        <v>1400000</v>
      </c>
      <c r="I24" s="10"/>
      <c r="J24" s="10"/>
      <c r="K24" s="11"/>
    </row>
    <row r="25" spans="2:11" ht="15" thickBot="1" x14ac:dyDescent="0.35"/>
    <row r="26" spans="2:11" ht="15" thickBot="1" x14ac:dyDescent="0.35">
      <c r="B26" s="13" t="s">
        <v>0</v>
      </c>
      <c r="C26" s="14" t="s">
        <v>1</v>
      </c>
      <c r="D26" s="14" t="s">
        <v>2</v>
      </c>
      <c r="E26" s="15" t="s">
        <v>3</v>
      </c>
      <c r="F26" s="1"/>
      <c r="G26" s="2" t="s">
        <v>4</v>
      </c>
      <c r="H26" s="21">
        <v>44964</v>
      </c>
      <c r="I26" s="26">
        <v>44966</v>
      </c>
      <c r="J26" s="26">
        <v>44944</v>
      </c>
      <c r="K26" s="28">
        <v>44945</v>
      </c>
    </row>
    <row r="27" spans="2:11" x14ac:dyDescent="0.3">
      <c r="B27" s="12">
        <v>44953</v>
      </c>
      <c r="C27" s="12">
        <v>44561</v>
      </c>
      <c r="D27" s="16">
        <v>35480</v>
      </c>
      <c r="E27" s="16">
        <v>35500</v>
      </c>
      <c r="F27" s="1"/>
      <c r="G27" s="3" t="s">
        <v>5</v>
      </c>
      <c r="H27" s="12" t="str">
        <f>TEXT(H26,"DDDD")</f>
        <v>Tuesday</v>
      </c>
      <c r="I27" s="12" t="str">
        <f t="shared" ref="I27:K27" si="2">TEXT(I26,"DDDD")</f>
        <v>Thursday</v>
      </c>
      <c r="J27" s="12" t="str">
        <f t="shared" si="2"/>
        <v>Wednesday</v>
      </c>
      <c r="K27" s="29" t="str">
        <f t="shared" si="2"/>
        <v>Thursday</v>
      </c>
    </row>
    <row r="28" spans="2:11" x14ac:dyDescent="0.3">
      <c r="B28" s="12" t="str">
        <f>TEXT(B27,"DDDD")</f>
        <v>Friday</v>
      </c>
      <c r="C28" s="12" t="str">
        <f>TEXT(C27,"DDDD")</f>
        <v>Friday</v>
      </c>
      <c r="D28" s="16"/>
      <c r="E28" s="16"/>
      <c r="F28" s="1"/>
      <c r="G28" s="4" t="s">
        <v>6</v>
      </c>
      <c r="H28" s="22">
        <v>-52150</v>
      </c>
      <c r="I28" s="22">
        <v>61795</v>
      </c>
      <c r="J28" s="22">
        <v>71102</v>
      </c>
      <c r="K28" s="30">
        <v>78497</v>
      </c>
    </row>
    <row r="29" spans="2:11" x14ac:dyDescent="0.3">
      <c r="B29" s="12"/>
      <c r="C29" s="12" t="s">
        <v>7</v>
      </c>
      <c r="D29" s="16"/>
      <c r="E29" s="16"/>
      <c r="F29" s="1"/>
      <c r="G29" s="4" t="s">
        <v>2</v>
      </c>
      <c r="H29" s="22">
        <v>41605</v>
      </c>
      <c r="I29" s="22">
        <v>42071</v>
      </c>
      <c r="J29" s="22">
        <v>42497</v>
      </c>
      <c r="K29" s="30">
        <v>42281</v>
      </c>
    </row>
    <row r="30" spans="2:11" x14ac:dyDescent="0.3">
      <c r="B30" s="12"/>
      <c r="C30" s="12"/>
      <c r="D30" s="16"/>
      <c r="E30" s="16"/>
      <c r="F30" s="5"/>
      <c r="G30" s="4" t="s">
        <v>8</v>
      </c>
      <c r="H30" s="23" t="s">
        <v>7</v>
      </c>
      <c r="I30" s="23" t="s">
        <v>7</v>
      </c>
      <c r="J30" s="23" t="s">
        <v>7</v>
      </c>
      <c r="K30" s="31" t="s">
        <v>7</v>
      </c>
    </row>
    <row r="31" spans="2:11" x14ac:dyDescent="0.3">
      <c r="B31" s="38" t="s">
        <v>9</v>
      </c>
      <c r="C31" s="39"/>
      <c r="D31" s="38" t="s">
        <v>10</v>
      </c>
      <c r="E31" s="39"/>
      <c r="F31" s="5"/>
      <c r="G31" s="6" t="s">
        <v>11</v>
      </c>
      <c r="H31" s="22">
        <f>H28/D34%</f>
        <v>-57.976653696498055</v>
      </c>
      <c r="I31" s="22">
        <f>I28/D34%</f>
        <v>68.699277376320182</v>
      </c>
      <c r="J31" s="22">
        <f>J28/D34%</f>
        <v>79.0461367426348</v>
      </c>
      <c r="K31" s="30">
        <f>K28/D34%</f>
        <v>87.267370761534181</v>
      </c>
    </row>
    <row r="32" spans="2:11" x14ac:dyDescent="0.3">
      <c r="B32" s="16" t="s">
        <v>12</v>
      </c>
      <c r="C32" s="16" t="s">
        <v>13</v>
      </c>
      <c r="D32" s="16" t="s">
        <v>12</v>
      </c>
      <c r="E32" s="16" t="s">
        <v>13</v>
      </c>
      <c r="F32" s="5"/>
      <c r="G32" s="6" t="s">
        <v>14</v>
      </c>
      <c r="H32" s="24">
        <f>H28/$H35</f>
        <v>-3.7249999999999998E-2</v>
      </c>
      <c r="I32" s="24">
        <f>I28/$H35</f>
        <v>4.4139285714285714E-2</v>
      </c>
      <c r="J32" s="24">
        <f>J28/$H35</f>
        <v>5.0787142857142857E-2</v>
      </c>
      <c r="K32" s="32">
        <f>K28/$H35</f>
        <v>5.6069285714285717E-2</v>
      </c>
    </row>
    <row r="33" spans="2:11" x14ac:dyDescent="0.3">
      <c r="B33" s="16">
        <f>E27+D35</f>
        <v>38000</v>
      </c>
      <c r="C33" s="16">
        <f>B33+1500</f>
        <v>39500</v>
      </c>
      <c r="D33" s="16">
        <f>E27-D35</f>
        <v>33000</v>
      </c>
      <c r="E33" s="16">
        <f>D33-1500</f>
        <v>31500</v>
      </c>
      <c r="F33" s="5"/>
      <c r="G33" s="6" t="s">
        <v>15</v>
      </c>
      <c r="H33" s="16" t="str">
        <f>H26-$C27&amp;" "&amp;"Days"</f>
        <v>403 Days</v>
      </c>
      <c r="I33" s="16" t="str">
        <f>I26-$C27&amp;" "&amp;"Days"</f>
        <v>405 Days</v>
      </c>
      <c r="J33" s="16" t="str">
        <f>J26-$C27&amp;" "&amp;"Days"</f>
        <v>383 Days</v>
      </c>
      <c r="K33" s="33" t="str">
        <f>K26-$C27&amp;" "&amp;"Days"</f>
        <v>384 Days</v>
      </c>
    </row>
    <row r="34" spans="2:11" x14ac:dyDescent="0.3">
      <c r="B34" s="36" t="s">
        <v>20</v>
      </c>
      <c r="C34" s="37"/>
      <c r="D34" s="17">
        <v>89950</v>
      </c>
      <c r="E34" s="18">
        <f>D34/H35*100%</f>
        <v>6.4250000000000002E-2</v>
      </c>
      <c r="F34" s="1"/>
      <c r="G34" s="6" t="s">
        <v>16</v>
      </c>
      <c r="H34" s="16">
        <v>20</v>
      </c>
      <c r="I34" s="27"/>
      <c r="J34" s="7"/>
      <c r="K34" s="9"/>
    </row>
    <row r="35" spans="2:11" x14ac:dyDescent="0.3">
      <c r="B35" s="34" t="s">
        <v>17</v>
      </c>
      <c r="C35" s="35"/>
      <c r="D35" s="19">
        <v>2500</v>
      </c>
      <c r="E35" s="20" t="s">
        <v>18</v>
      </c>
      <c r="F35" s="1"/>
      <c r="G35" s="8" t="s">
        <v>19</v>
      </c>
      <c r="H35" s="25">
        <f>H34*70000</f>
        <v>1400000</v>
      </c>
      <c r="I35" s="10"/>
      <c r="J35" s="10"/>
      <c r="K35" s="11"/>
    </row>
  </sheetData>
  <mergeCells count="12">
    <mergeCell ref="B8:C8"/>
    <mergeCell ref="D8:E8"/>
    <mergeCell ref="B11:C11"/>
    <mergeCell ref="B12:C12"/>
    <mergeCell ref="B20:C20"/>
    <mergeCell ref="D20:E20"/>
    <mergeCell ref="B35:C35"/>
    <mergeCell ref="B23:C23"/>
    <mergeCell ref="B24:C24"/>
    <mergeCell ref="B31:C31"/>
    <mergeCell ref="D31:E31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6BF2-C3A2-434D-8066-83C85ECEBB6B}">
  <dimension ref="B2:K98"/>
  <sheetViews>
    <sheetView topLeftCell="A40" workbookViewId="0">
      <selection activeCell="Q48" sqref="Q48"/>
    </sheetView>
  </sheetViews>
  <sheetFormatPr defaultRowHeight="14.4" x14ac:dyDescent="0.3"/>
  <cols>
    <col min="2" max="2" width="10.44140625" bestFit="1" customWidth="1"/>
    <col min="3" max="3" width="9.88671875" bestFit="1" customWidth="1"/>
  </cols>
  <sheetData>
    <row r="2" spans="2:11" ht="15" thickBot="1" x14ac:dyDescent="0.35"/>
    <row r="3" spans="2:11" ht="15" thickBot="1" x14ac:dyDescent="0.35">
      <c r="B3" s="40" t="s">
        <v>0</v>
      </c>
      <c r="C3" s="41" t="s">
        <v>1</v>
      </c>
      <c r="D3" s="41" t="s">
        <v>2</v>
      </c>
      <c r="E3" s="42" t="s">
        <v>3</v>
      </c>
      <c r="F3" s="1"/>
      <c r="G3" s="2" t="s">
        <v>4</v>
      </c>
      <c r="H3" s="43">
        <v>44939</v>
      </c>
      <c r="I3" s="26">
        <v>44943</v>
      </c>
      <c r="J3" s="26">
        <v>44944</v>
      </c>
      <c r="K3" s="44">
        <v>44945</v>
      </c>
    </row>
    <row r="4" spans="2:11" x14ac:dyDescent="0.3">
      <c r="B4" s="45">
        <v>44951</v>
      </c>
      <c r="C4" s="45">
        <v>44925</v>
      </c>
      <c r="D4" s="46">
        <v>43160</v>
      </c>
      <c r="E4" s="46">
        <v>43000</v>
      </c>
      <c r="F4" s="1"/>
      <c r="G4" s="3" t="s">
        <v>5</v>
      </c>
      <c r="H4" s="45" t="str">
        <f>TEXT(H3,"DDDD")</f>
        <v>Friday</v>
      </c>
      <c r="I4" s="45" t="str">
        <f t="shared" ref="I4:K4" si="0">TEXT(I3,"DDDD")</f>
        <v>Tuesday</v>
      </c>
      <c r="J4" s="12" t="str">
        <f t="shared" si="0"/>
        <v>Wednesday</v>
      </c>
      <c r="K4" s="29" t="str">
        <f t="shared" si="0"/>
        <v>Thursday</v>
      </c>
    </row>
    <row r="5" spans="2:11" x14ac:dyDescent="0.3">
      <c r="B5" s="45" t="str">
        <f>TEXT(B4,"DDDD")</f>
        <v>Wednesday</v>
      </c>
      <c r="C5" s="45" t="str">
        <f>TEXT(C4,"DDDD")</f>
        <v>Friday</v>
      </c>
      <c r="D5" s="46"/>
      <c r="E5" s="46"/>
      <c r="F5" s="1"/>
      <c r="G5" s="4" t="s">
        <v>6</v>
      </c>
      <c r="H5" s="47">
        <v>30750</v>
      </c>
      <c r="I5" s="22">
        <v>36350</v>
      </c>
      <c r="J5" s="22">
        <v>41825</v>
      </c>
      <c r="K5" s="48">
        <v>46175</v>
      </c>
    </row>
    <row r="6" spans="2:11" x14ac:dyDescent="0.3">
      <c r="B6" s="45"/>
      <c r="C6" s="45" t="s">
        <v>7</v>
      </c>
      <c r="D6" s="46"/>
      <c r="E6" s="46"/>
      <c r="F6" s="1"/>
      <c r="G6" s="4" t="s">
        <v>2</v>
      </c>
      <c r="H6" s="47">
        <v>42337</v>
      </c>
      <c r="I6" s="22">
        <v>42071</v>
      </c>
      <c r="J6" s="22">
        <v>42497</v>
      </c>
      <c r="K6" s="48">
        <v>42281</v>
      </c>
    </row>
    <row r="7" spans="2:11" x14ac:dyDescent="0.3">
      <c r="B7" s="45"/>
      <c r="C7" s="45"/>
      <c r="D7" s="46"/>
      <c r="E7" s="46"/>
      <c r="F7" s="5"/>
      <c r="G7" s="4" t="s">
        <v>8</v>
      </c>
      <c r="H7" s="49" t="s">
        <v>7</v>
      </c>
      <c r="I7" s="49" t="s">
        <v>7</v>
      </c>
      <c r="J7" s="49" t="s">
        <v>7</v>
      </c>
      <c r="K7" s="50" t="s">
        <v>7</v>
      </c>
    </row>
    <row r="8" spans="2:11" x14ac:dyDescent="0.3">
      <c r="B8" s="51" t="s">
        <v>9</v>
      </c>
      <c r="C8" s="52"/>
      <c r="D8" s="51" t="s">
        <v>10</v>
      </c>
      <c r="E8" s="52"/>
      <c r="F8" s="5"/>
      <c r="G8" s="6" t="s">
        <v>11</v>
      </c>
      <c r="H8" s="47">
        <f>H5/D11%</f>
        <v>60.86095992083127</v>
      </c>
      <c r="I8" s="22">
        <f>I5/D11%</f>
        <v>71.944581890153387</v>
      </c>
      <c r="J8" s="22">
        <f>J5/D11%</f>
        <v>82.780801583374569</v>
      </c>
      <c r="K8" s="30">
        <f>K5/D11%</f>
        <v>91.390400791687284</v>
      </c>
    </row>
    <row r="9" spans="2:11" x14ac:dyDescent="0.3">
      <c r="B9" s="46" t="s">
        <v>12</v>
      </c>
      <c r="C9" s="46" t="s">
        <v>13</v>
      </c>
      <c r="D9" s="46" t="s">
        <v>12</v>
      </c>
      <c r="E9" s="46" t="s">
        <v>13</v>
      </c>
      <c r="F9" s="5"/>
      <c r="G9" s="6" t="s">
        <v>14</v>
      </c>
      <c r="H9" s="53">
        <f>H5/$H12</f>
        <v>2.1964285714285714E-2</v>
      </c>
      <c r="I9" s="24">
        <f>I5/$H12</f>
        <v>2.5964285714285714E-2</v>
      </c>
      <c r="J9" s="24">
        <f>J5/$H12</f>
        <v>2.9874999999999999E-2</v>
      </c>
      <c r="K9" s="32">
        <f>K5/$H12</f>
        <v>3.2982142857142856E-2</v>
      </c>
    </row>
    <row r="10" spans="2:11" x14ac:dyDescent="0.3">
      <c r="B10" s="46">
        <f>E4+D12</f>
        <v>45500</v>
      </c>
      <c r="C10" s="46">
        <f>B10+1500</f>
        <v>47000</v>
      </c>
      <c r="D10" s="46">
        <f>E4-D12</f>
        <v>40500</v>
      </c>
      <c r="E10" s="46">
        <f>D10-1500</f>
        <v>39000</v>
      </c>
      <c r="F10" s="5"/>
      <c r="G10" s="6" t="s">
        <v>15</v>
      </c>
      <c r="H10" s="46" t="str">
        <f>H3-$C4&amp;" "&amp;"Days"</f>
        <v>14 Days</v>
      </c>
      <c r="I10" s="16" t="str">
        <f>I3-$C4&amp;" "&amp;"Days"</f>
        <v>18 Days</v>
      </c>
      <c r="J10" s="16" t="str">
        <f>J3-$C4&amp;" "&amp;"Days"</f>
        <v>19 Days</v>
      </c>
      <c r="K10" s="33" t="str">
        <f>K3-$C4&amp;" "&amp;"Days"</f>
        <v>20 Days</v>
      </c>
    </row>
    <row r="11" spans="2:11" x14ac:dyDescent="0.3">
      <c r="B11" s="54" t="s">
        <v>21</v>
      </c>
      <c r="C11" s="55"/>
      <c r="D11" s="56">
        <v>50525</v>
      </c>
      <c r="E11" s="57">
        <f>D11/H12*100%</f>
        <v>3.6089285714285713E-2</v>
      </c>
      <c r="F11" s="1"/>
      <c r="G11" s="6" t="s">
        <v>16</v>
      </c>
      <c r="H11" s="46">
        <v>20</v>
      </c>
      <c r="I11" s="27"/>
      <c r="J11" s="7"/>
      <c r="K11" s="58"/>
    </row>
    <row r="12" spans="2:11" x14ac:dyDescent="0.3">
      <c r="B12" s="59" t="s">
        <v>17</v>
      </c>
      <c r="C12" s="60"/>
      <c r="D12" s="61">
        <v>2500</v>
      </c>
      <c r="E12" s="62" t="s">
        <v>18</v>
      </c>
      <c r="F12" s="1"/>
      <c r="G12" s="8" t="s">
        <v>19</v>
      </c>
      <c r="H12" s="63">
        <f>H11*70000</f>
        <v>1400000</v>
      </c>
      <c r="I12" s="63"/>
      <c r="J12" s="63"/>
      <c r="K12" s="64"/>
    </row>
    <row r="13" spans="2:11" x14ac:dyDescent="0.3">
      <c r="B13" s="65"/>
      <c r="C13" s="65"/>
      <c r="D13" s="46"/>
      <c r="E13" s="66"/>
      <c r="F13" s="1"/>
      <c r="G13" s="67"/>
      <c r="H13" s="1"/>
      <c r="I13" s="1"/>
      <c r="J13" s="1"/>
      <c r="K13" s="1"/>
    </row>
    <row r="14" spans="2:11" ht="15" thickBot="1" x14ac:dyDescent="0.35">
      <c r="B14" s="65"/>
      <c r="C14" s="65"/>
      <c r="D14" s="46"/>
      <c r="E14" s="66"/>
      <c r="F14" s="1"/>
      <c r="G14" s="67"/>
      <c r="H14" s="1"/>
      <c r="I14" s="1"/>
      <c r="J14" s="1"/>
      <c r="K14" s="1"/>
    </row>
    <row r="15" spans="2:11" ht="15" thickBot="1" x14ac:dyDescent="0.35">
      <c r="B15" s="40" t="s">
        <v>0</v>
      </c>
      <c r="C15" s="41" t="s">
        <v>1</v>
      </c>
      <c r="D15" s="41" t="s">
        <v>2</v>
      </c>
      <c r="E15" s="42" t="s">
        <v>3</v>
      </c>
      <c r="F15" s="1"/>
      <c r="G15" s="2" t="s">
        <v>4</v>
      </c>
      <c r="H15" s="43">
        <v>44965</v>
      </c>
      <c r="I15" s="26">
        <v>44967</v>
      </c>
      <c r="J15" s="26">
        <v>44970</v>
      </c>
      <c r="K15" s="44">
        <v>44973</v>
      </c>
    </row>
    <row r="16" spans="2:11" x14ac:dyDescent="0.3">
      <c r="B16" s="68">
        <v>44980</v>
      </c>
      <c r="C16" s="68">
        <v>44953</v>
      </c>
      <c r="D16" s="46">
        <v>40266</v>
      </c>
      <c r="E16" s="46">
        <v>40500</v>
      </c>
      <c r="F16" s="1"/>
      <c r="G16" s="3" t="s">
        <v>5</v>
      </c>
      <c r="H16" s="45" t="str">
        <f>TEXT(H15,"DDDD")</f>
        <v>Wednesday</v>
      </c>
      <c r="I16" s="45" t="str">
        <f t="shared" ref="I16:K16" si="1">TEXT(I15,"DDDD")</f>
        <v>Friday</v>
      </c>
      <c r="J16" s="12" t="str">
        <f t="shared" si="1"/>
        <v>Monday</v>
      </c>
      <c r="K16" s="29" t="str">
        <f t="shared" si="1"/>
        <v>Thursday</v>
      </c>
    </row>
    <row r="17" spans="2:11" x14ac:dyDescent="0.3">
      <c r="B17" s="45" t="str">
        <f>TEXT(B16,"DDDD")</f>
        <v>Thursday</v>
      </c>
      <c r="C17" s="45" t="str">
        <f>TEXT(C16,"DDDD")</f>
        <v>Friday</v>
      </c>
      <c r="D17" s="46"/>
      <c r="E17" s="46"/>
      <c r="F17" s="1"/>
      <c r="G17" s="4" t="s">
        <v>6</v>
      </c>
      <c r="H17" s="47">
        <v>58725</v>
      </c>
      <c r="I17" s="22">
        <v>88400</v>
      </c>
      <c r="J17" s="22">
        <v>100875</v>
      </c>
      <c r="K17" s="48">
        <v>103850</v>
      </c>
    </row>
    <row r="18" spans="2:11" x14ac:dyDescent="0.3">
      <c r="B18" s="45"/>
      <c r="C18" s="45" t="s">
        <v>7</v>
      </c>
      <c r="D18" s="46"/>
      <c r="E18" s="46"/>
      <c r="F18" s="1"/>
      <c r="G18" s="4" t="s">
        <v>2</v>
      </c>
      <c r="H18" s="47">
        <v>41571</v>
      </c>
      <c r="I18" s="22">
        <v>41542</v>
      </c>
      <c r="J18" s="22">
        <v>41330</v>
      </c>
      <c r="K18" s="48">
        <v>42281</v>
      </c>
    </row>
    <row r="19" spans="2:11" x14ac:dyDescent="0.3">
      <c r="B19" s="45"/>
      <c r="C19" s="45"/>
      <c r="D19" s="46"/>
      <c r="E19" s="46"/>
      <c r="F19" s="5"/>
      <c r="G19" s="4" t="s">
        <v>8</v>
      </c>
      <c r="H19" s="49" t="s">
        <v>7</v>
      </c>
      <c r="I19" s="49" t="s">
        <v>7</v>
      </c>
      <c r="J19" s="49" t="s">
        <v>7</v>
      </c>
      <c r="K19" s="50" t="s">
        <v>7</v>
      </c>
    </row>
    <row r="20" spans="2:11" x14ac:dyDescent="0.3">
      <c r="B20" s="51" t="s">
        <v>9</v>
      </c>
      <c r="C20" s="52"/>
      <c r="D20" s="51" t="s">
        <v>10</v>
      </c>
      <c r="E20" s="52"/>
      <c r="F20" s="5"/>
      <c r="G20" s="6" t="s">
        <v>11</v>
      </c>
      <c r="H20" s="47">
        <f>H17/D23%</f>
        <v>50.844155844155843</v>
      </c>
      <c r="I20" s="22">
        <f>I17/D23%</f>
        <v>76.53679653679653</v>
      </c>
      <c r="J20" s="22">
        <f>J17/D23%</f>
        <v>87.337662337662337</v>
      </c>
      <c r="K20" s="30">
        <f>K17/D23%</f>
        <v>89.913419913419915</v>
      </c>
    </row>
    <row r="21" spans="2:11" x14ac:dyDescent="0.3">
      <c r="B21" s="46" t="s">
        <v>12</v>
      </c>
      <c r="C21" s="46" t="s">
        <v>13</v>
      </c>
      <c r="D21" s="46" t="s">
        <v>12</v>
      </c>
      <c r="E21" s="46" t="s">
        <v>13</v>
      </c>
      <c r="F21" s="5"/>
      <c r="G21" s="6" t="s">
        <v>14</v>
      </c>
      <c r="H21" s="53">
        <f>H17/$H24</f>
        <v>4.1946428571428572E-2</v>
      </c>
      <c r="I21" s="24">
        <f>I17/$H24</f>
        <v>6.3142857142857139E-2</v>
      </c>
      <c r="J21" s="24">
        <f>J17/$H24</f>
        <v>7.2053571428571425E-2</v>
      </c>
      <c r="K21" s="32">
        <f>K17/$H24</f>
        <v>7.4178571428571427E-2</v>
      </c>
    </row>
    <row r="22" spans="2:11" x14ac:dyDescent="0.3">
      <c r="B22" s="46">
        <f>E16+D24</f>
        <v>43000</v>
      </c>
      <c r="C22" s="46">
        <f>B22+1500</f>
        <v>44500</v>
      </c>
      <c r="D22" s="46">
        <f>E16-D24</f>
        <v>38000</v>
      </c>
      <c r="E22" s="46">
        <f>D22-1500</f>
        <v>36500</v>
      </c>
      <c r="F22" s="5"/>
      <c r="G22" s="6" t="s">
        <v>15</v>
      </c>
      <c r="H22" s="46" t="str">
        <f>H15-$C16&amp;" "&amp;"Days"</f>
        <v>12 Days</v>
      </c>
      <c r="I22" s="16" t="str">
        <f>I15-$C16&amp;" "&amp;"Days"</f>
        <v>14 Days</v>
      </c>
      <c r="J22" s="16" t="str">
        <f>J15-$C16&amp;" "&amp;"Days"</f>
        <v>17 Days</v>
      </c>
      <c r="K22" s="33" t="str">
        <f>K15-$C16&amp;" "&amp;"Days"</f>
        <v>20 Days</v>
      </c>
    </row>
    <row r="23" spans="2:11" x14ac:dyDescent="0.3">
      <c r="B23" s="54" t="s">
        <v>21</v>
      </c>
      <c r="C23" s="55"/>
      <c r="D23" s="56">
        <v>115500</v>
      </c>
      <c r="E23" s="57">
        <f>D23/H24*100%</f>
        <v>8.2500000000000004E-2</v>
      </c>
      <c r="F23" s="1"/>
      <c r="G23" s="6" t="s">
        <v>16</v>
      </c>
      <c r="H23" s="46">
        <v>20</v>
      </c>
      <c r="I23" s="27"/>
      <c r="J23" s="7"/>
      <c r="K23" s="58"/>
    </row>
    <row r="24" spans="2:11" x14ac:dyDescent="0.3">
      <c r="B24" s="59" t="s">
        <v>17</v>
      </c>
      <c r="C24" s="60"/>
      <c r="D24" s="61">
        <v>2500</v>
      </c>
      <c r="E24" s="62" t="s">
        <v>18</v>
      </c>
      <c r="F24" s="1"/>
      <c r="G24" s="8" t="s">
        <v>19</v>
      </c>
      <c r="H24" s="63">
        <f>H23*70000</f>
        <v>1400000</v>
      </c>
      <c r="I24" s="63"/>
      <c r="J24" s="63"/>
      <c r="K24" s="64"/>
    </row>
    <row r="25" spans="2:11" x14ac:dyDescent="0.3">
      <c r="B25" s="65"/>
      <c r="C25" s="65"/>
      <c r="D25" s="46"/>
      <c r="E25" s="66"/>
      <c r="F25" s="1"/>
      <c r="G25" s="67"/>
      <c r="H25" s="1"/>
      <c r="I25" s="1"/>
      <c r="J25" s="1"/>
      <c r="K25" s="1"/>
    </row>
    <row r="26" spans="2:11" ht="15" thickBot="1" x14ac:dyDescent="0.35">
      <c r="B26" s="65"/>
      <c r="C26" s="65"/>
      <c r="D26" s="46"/>
      <c r="E26" s="66"/>
      <c r="F26" s="1"/>
      <c r="G26" s="67"/>
      <c r="H26" s="1"/>
      <c r="I26" s="1"/>
      <c r="J26" s="1"/>
      <c r="K26" s="1"/>
    </row>
    <row r="27" spans="2:11" ht="15" thickBot="1" x14ac:dyDescent="0.35">
      <c r="B27" s="40" t="s">
        <v>0</v>
      </c>
      <c r="C27" s="41" t="s">
        <v>1</v>
      </c>
      <c r="D27" s="41" t="s">
        <v>2</v>
      </c>
      <c r="E27" s="42" t="s">
        <v>3</v>
      </c>
      <c r="F27" s="1"/>
      <c r="G27" s="2" t="s">
        <v>4</v>
      </c>
      <c r="H27" s="43">
        <v>44965</v>
      </c>
      <c r="I27" s="26">
        <v>44967</v>
      </c>
      <c r="J27" s="26">
        <v>44970</v>
      </c>
      <c r="K27" s="69">
        <v>44973</v>
      </c>
    </row>
    <row r="28" spans="2:11" x14ac:dyDescent="0.3">
      <c r="B28" s="68">
        <v>44980</v>
      </c>
      <c r="C28" s="68">
        <v>44953</v>
      </c>
      <c r="D28" s="46">
        <v>40266</v>
      </c>
      <c r="E28" s="46">
        <v>40500</v>
      </c>
      <c r="F28" s="1"/>
      <c r="G28" s="3" t="s">
        <v>5</v>
      </c>
      <c r="H28" s="45" t="str">
        <f>TEXT(H27,"DDDD")</f>
        <v>Wednesday</v>
      </c>
      <c r="I28" s="45" t="str">
        <f t="shared" ref="I28:K28" si="2">TEXT(I27,"DDDD")</f>
        <v>Friday</v>
      </c>
      <c r="J28" s="12" t="str">
        <f t="shared" si="2"/>
        <v>Monday</v>
      </c>
      <c r="K28" s="70" t="str">
        <f t="shared" si="2"/>
        <v>Thursday</v>
      </c>
    </row>
    <row r="29" spans="2:11" x14ac:dyDescent="0.3">
      <c r="B29" s="45" t="str">
        <f>TEXT(B28,"DDDD")</f>
        <v>Thursday</v>
      </c>
      <c r="C29" s="45" t="str">
        <f>TEXT(C28,"DDDD")</f>
        <v>Friday</v>
      </c>
      <c r="D29" s="46"/>
      <c r="E29" s="46"/>
      <c r="F29" s="1"/>
      <c r="G29" s="4" t="s">
        <v>6</v>
      </c>
      <c r="H29" s="47">
        <v>41575</v>
      </c>
      <c r="I29" s="22">
        <v>54500</v>
      </c>
      <c r="J29" s="22">
        <v>58300</v>
      </c>
      <c r="K29" s="71">
        <v>103850</v>
      </c>
    </row>
    <row r="30" spans="2:11" x14ac:dyDescent="0.3">
      <c r="B30" s="45"/>
      <c r="C30" s="45" t="s">
        <v>7</v>
      </c>
      <c r="D30" s="46"/>
      <c r="E30" s="46"/>
      <c r="F30" s="1"/>
      <c r="G30" s="4" t="s">
        <v>2</v>
      </c>
      <c r="H30" s="47">
        <v>41571</v>
      </c>
      <c r="I30" s="22">
        <v>41542</v>
      </c>
      <c r="J30" s="22">
        <v>41330</v>
      </c>
      <c r="K30" s="71">
        <v>42281</v>
      </c>
    </row>
    <row r="31" spans="2:11" x14ac:dyDescent="0.3">
      <c r="B31" s="45"/>
      <c r="C31" s="45"/>
      <c r="D31" s="46"/>
      <c r="E31" s="46"/>
      <c r="F31" s="5"/>
      <c r="G31" s="4" t="s">
        <v>8</v>
      </c>
      <c r="H31" s="49" t="s">
        <v>7</v>
      </c>
      <c r="I31" s="49" t="s">
        <v>7</v>
      </c>
      <c r="J31" s="49" t="s">
        <v>7</v>
      </c>
      <c r="K31" s="72" t="s">
        <v>7</v>
      </c>
    </row>
    <row r="32" spans="2:11" x14ac:dyDescent="0.3">
      <c r="B32" s="51" t="s">
        <v>9</v>
      </c>
      <c r="C32" s="52"/>
      <c r="D32" s="51" t="s">
        <v>10</v>
      </c>
      <c r="E32" s="52"/>
      <c r="F32" s="5"/>
      <c r="G32" s="6" t="s">
        <v>11</v>
      </c>
      <c r="H32" s="47">
        <f>H29/D35%</f>
        <v>65.861386138613867</v>
      </c>
      <c r="I32" s="22">
        <f>I29/D35%</f>
        <v>86.336633663366342</v>
      </c>
      <c r="J32" s="73">
        <f>J29/D35%</f>
        <v>92.356435643564353</v>
      </c>
      <c r="K32" s="71">
        <f>K29/D35%</f>
        <v>164.51485148514851</v>
      </c>
    </row>
    <row r="33" spans="2:11" x14ac:dyDescent="0.3">
      <c r="B33" s="46" t="s">
        <v>12</v>
      </c>
      <c r="C33" s="46" t="s">
        <v>13</v>
      </c>
      <c r="D33" s="46" t="s">
        <v>12</v>
      </c>
      <c r="E33" s="46" t="s">
        <v>13</v>
      </c>
      <c r="F33" s="5"/>
      <c r="G33" s="6" t="s">
        <v>14</v>
      </c>
      <c r="H33" s="53">
        <f>H29/$H36</f>
        <v>2.9696428571428572E-2</v>
      </c>
      <c r="I33" s="24">
        <f>I29/$H36</f>
        <v>3.892857142857143E-2</v>
      </c>
      <c r="J33" s="24">
        <f>J29/$H36</f>
        <v>4.1642857142857141E-2</v>
      </c>
      <c r="K33" s="74">
        <f>K29/$H36</f>
        <v>7.4178571428571427E-2</v>
      </c>
    </row>
    <row r="34" spans="2:11" x14ac:dyDescent="0.3">
      <c r="B34" s="46">
        <f>E28+D36</f>
        <v>43500</v>
      </c>
      <c r="C34" s="46">
        <f>B34+1000</f>
        <v>44500</v>
      </c>
      <c r="D34" s="46">
        <f>E28-D36</f>
        <v>37500</v>
      </c>
      <c r="E34" s="46">
        <f>D34-1000</f>
        <v>36500</v>
      </c>
      <c r="F34" s="5"/>
      <c r="G34" s="6" t="s">
        <v>15</v>
      </c>
      <c r="H34" s="46" t="str">
        <f>H27-$C28&amp;" "&amp;"Days"</f>
        <v>12 Days</v>
      </c>
      <c r="I34" s="16" t="str">
        <f>I27-$C28&amp;" "&amp;"Days"</f>
        <v>14 Days</v>
      </c>
      <c r="J34" s="16" t="str">
        <f>J27-$C28&amp;" "&amp;"Days"</f>
        <v>17 Days</v>
      </c>
      <c r="K34" s="75" t="str">
        <f>K27-$C28&amp;" "&amp;"Days"</f>
        <v>20 Days</v>
      </c>
    </row>
    <row r="35" spans="2:11" x14ac:dyDescent="0.3">
      <c r="B35" s="54" t="s">
        <v>21</v>
      </c>
      <c r="C35" s="55"/>
      <c r="D35" s="56">
        <v>63125</v>
      </c>
      <c r="E35" s="57">
        <f>D35/H36*100%</f>
        <v>4.5089285714285714E-2</v>
      </c>
      <c r="F35" s="1"/>
      <c r="G35" s="6" t="s">
        <v>16</v>
      </c>
      <c r="H35" s="46">
        <v>20</v>
      </c>
      <c r="I35" s="27"/>
      <c r="J35" s="7"/>
      <c r="K35" s="58"/>
    </row>
    <row r="36" spans="2:11" x14ac:dyDescent="0.3">
      <c r="B36" s="59" t="s">
        <v>17</v>
      </c>
      <c r="C36" s="60"/>
      <c r="D36" s="76">
        <v>3000</v>
      </c>
      <c r="E36" s="62" t="s">
        <v>18</v>
      </c>
      <c r="F36" s="1"/>
      <c r="G36" s="8" t="s">
        <v>19</v>
      </c>
      <c r="H36" s="63">
        <f>H35*70000</f>
        <v>1400000</v>
      </c>
      <c r="I36" s="63"/>
      <c r="J36" s="63"/>
      <c r="K36" s="64"/>
    </row>
    <row r="37" spans="2:11" x14ac:dyDescent="0.3">
      <c r="B37" s="65"/>
      <c r="C37" s="65"/>
      <c r="D37" s="46"/>
      <c r="E37" s="66"/>
      <c r="F37" s="1"/>
      <c r="G37" s="67"/>
      <c r="H37" s="1"/>
      <c r="I37" s="1"/>
      <c r="J37" s="1"/>
      <c r="K37" s="1"/>
    </row>
    <row r="38" spans="2:11" ht="15" thickBot="1" x14ac:dyDescent="0.35">
      <c r="B38" s="65"/>
      <c r="C38" s="65"/>
      <c r="D38" s="46"/>
      <c r="E38" s="66"/>
      <c r="F38" s="1"/>
      <c r="G38" s="67"/>
      <c r="H38" s="1"/>
      <c r="I38" s="1"/>
      <c r="J38" s="1"/>
      <c r="K38" s="1"/>
    </row>
    <row r="39" spans="2:11" ht="15" thickBot="1" x14ac:dyDescent="0.35">
      <c r="B39" s="40" t="s">
        <v>0</v>
      </c>
      <c r="C39" s="41" t="s">
        <v>1</v>
      </c>
      <c r="D39" s="41" t="s">
        <v>2</v>
      </c>
      <c r="E39" s="42" t="s">
        <v>3</v>
      </c>
      <c r="F39" s="1"/>
      <c r="G39" s="2" t="s">
        <v>4</v>
      </c>
      <c r="H39" s="43">
        <v>45006</v>
      </c>
      <c r="I39" s="26">
        <v>45008</v>
      </c>
      <c r="J39" s="26">
        <v>45012</v>
      </c>
      <c r="K39" s="69">
        <v>44973</v>
      </c>
    </row>
    <row r="40" spans="2:11" x14ac:dyDescent="0.3">
      <c r="B40" s="45">
        <v>45014</v>
      </c>
      <c r="C40" s="45">
        <v>44981</v>
      </c>
      <c r="D40" s="46">
        <v>40235</v>
      </c>
      <c r="E40" s="46">
        <v>40000</v>
      </c>
      <c r="F40" s="1"/>
      <c r="G40" s="3" t="s">
        <v>5</v>
      </c>
      <c r="H40" s="45" t="str">
        <f>TEXT(H39,"DDDD")</f>
        <v>Tuesday</v>
      </c>
      <c r="I40" s="45" t="str">
        <f t="shared" ref="I40:K40" si="3">TEXT(I39,"DDDD")</f>
        <v>Thursday</v>
      </c>
      <c r="J40" s="12" t="str">
        <f t="shared" si="3"/>
        <v>Monday</v>
      </c>
      <c r="K40" s="70" t="str">
        <f t="shared" si="3"/>
        <v>Thursday</v>
      </c>
    </row>
    <row r="41" spans="2:11" x14ac:dyDescent="0.3">
      <c r="B41" s="45" t="str">
        <f>TEXT(B40,"DDDD")</f>
        <v>Wednesday</v>
      </c>
      <c r="C41" s="45" t="str">
        <f>TEXT(C40,"DDDD")</f>
        <v>Friday</v>
      </c>
      <c r="D41" s="46"/>
      <c r="E41" s="46"/>
      <c r="F41" s="1"/>
      <c r="G41" s="4" t="s">
        <v>6</v>
      </c>
      <c r="H41" s="47">
        <v>36850</v>
      </c>
      <c r="I41" s="22">
        <v>44125</v>
      </c>
      <c r="J41" s="22">
        <v>49375</v>
      </c>
      <c r="K41" s="71">
        <v>103850</v>
      </c>
    </row>
    <row r="42" spans="2:11" x14ac:dyDescent="0.3">
      <c r="B42" s="45"/>
      <c r="C42" s="45" t="s">
        <v>7</v>
      </c>
      <c r="D42" s="46"/>
      <c r="E42" s="46"/>
      <c r="F42" s="1"/>
      <c r="G42" s="4" t="s">
        <v>2</v>
      </c>
      <c r="H42" s="47">
        <v>39948</v>
      </c>
      <c r="I42" s="22">
        <v>39776</v>
      </c>
      <c r="J42" s="22">
        <v>42497</v>
      </c>
      <c r="K42" s="71">
        <v>42281</v>
      </c>
    </row>
    <row r="43" spans="2:11" x14ac:dyDescent="0.3">
      <c r="B43" s="45"/>
      <c r="C43" s="45"/>
      <c r="D43" s="46"/>
      <c r="E43" s="46"/>
      <c r="F43" s="5"/>
      <c r="G43" s="4" t="s">
        <v>8</v>
      </c>
      <c r="H43" s="49" t="s">
        <v>7</v>
      </c>
      <c r="I43" s="49" t="s">
        <v>7</v>
      </c>
      <c r="J43" s="49" t="s">
        <v>7</v>
      </c>
      <c r="K43" s="72" t="s">
        <v>7</v>
      </c>
    </row>
    <row r="44" spans="2:11" x14ac:dyDescent="0.3">
      <c r="B44" s="77" t="s">
        <v>9</v>
      </c>
      <c r="C44" s="78"/>
      <c r="D44" s="77" t="s">
        <v>10</v>
      </c>
      <c r="E44" s="78"/>
      <c r="F44" s="5"/>
      <c r="G44" s="6" t="s">
        <v>11</v>
      </c>
      <c r="H44" s="47">
        <f>H41/D47%</f>
        <v>72.148800783162017</v>
      </c>
      <c r="I44" s="22">
        <f>I41/D47%</f>
        <v>86.392559960841893</v>
      </c>
      <c r="J44" s="22">
        <f>J41/D47%</f>
        <v>96.671561429270682</v>
      </c>
      <c r="K44" s="71">
        <f>K41/D47%</f>
        <v>203.32843857072933</v>
      </c>
    </row>
    <row r="45" spans="2:11" x14ac:dyDescent="0.3">
      <c r="B45" s="46" t="s">
        <v>12</v>
      </c>
      <c r="C45" s="46" t="s">
        <v>13</v>
      </c>
      <c r="D45" s="46" t="s">
        <v>12</v>
      </c>
      <c r="E45" s="46" t="s">
        <v>13</v>
      </c>
      <c r="F45" s="5"/>
      <c r="G45" s="6" t="s">
        <v>14</v>
      </c>
      <c r="H45" s="53">
        <f>H41/$H48</f>
        <v>2.6321428571428572E-2</v>
      </c>
      <c r="I45" s="24">
        <f>I41/$H48</f>
        <v>3.1517857142857146E-2</v>
      </c>
      <c r="J45" s="24">
        <f>J41/$H48</f>
        <v>3.5267857142857142E-2</v>
      </c>
      <c r="K45" s="74">
        <f>K41/$H48</f>
        <v>7.4178571428571427E-2</v>
      </c>
    </row>
    <row r="46" spans="2:11" x14ac:dyDescent="0.3">
      <c r="B46" s="46">
        <f>E40+D48</f>
        <v>42500</v>
      </c>
      <c r="C46" s="46">
        <f>B46+1500</f>
        <v>44000</v>
      </c>
      <c r="D46" s="46">
        <f>E40-D48</f>
        <v>37500</v>
      </c>
      <c r="E46" s="46">
        <f>D46-1500</f>
        <v>36000</v>
      </c>
      <c r="F46" s="5"/>
      <c r="G46" s="6" t="s">
        <v>15</v>
      </c>
      <c r="H46" s="46" t="str">
        <f>H39-$C40&amp;" "&amp;"Days"</f>
        <v>25 Days</v>
      </c>
      <c r="I46" s="16" t="str">
        <f>I39-$C40&amp;" "&amp;"Days"</f>
        <v>27 Days</v>
      </c>
      <c r="J46" s="16" t="str">
        <f>J39-$C40&amp;" "&amp;"Days"</f>
        <v>31 Days</v>
      </c>
      <c r="K46" s="75" t="str">
        <f>K39-$C40&amp;" "&amp;"Days"</f>
        <v>-8 Days</v>
      </c>
    </row>
    <row r="47" spans="2:11" x14ac:dyDescent="0.3">
      <c r="B47" s="54" t="s">
        <v>21</v>
      </c>
      <c r="C47" s="55"/>
      <c r="D47" s="56">
        <v>51075</v>
      </c>
      <c r="E47" s="57">
        <f>D47/H48*100%</f>
        <v>3.6482142857142859E-2</v>
      </c>
      <c r="F47" s="1"/>
      <c r="G47" s="6" t="s">
        <v>16</v>
      </c>
      <c r="H47" s="46">
        <v>20</v>
      </c>
      <c r="I47" s="27"/>
      <c r="J47" s="7"/>
      <c r="K47" s="58"/>
    </row>
    <row r="48" spans="2:11" x14ac:dyDescent="0.3">
      <c r="B48" s="59" t="s">
        <v>17</v>
      </c>
      <c r="C48" s="60"/>
      <c r="D48" s="61">
        <v>2500</v>
      </c>
      <c r="E48" s="62" t="s">
        <v>18</v>
      </c>
      <c r="F48" s="1"/>
      <c r="G48" s="8" t="s">
        <v>19</v>
      </c>
      <c r="H48" s="63">
        <f>H47*70000</f>
        <v>1400000</v>
      </c>
      <c r="I48" s="63"/>
      <c r="J48" s="63"/>
      <c r="K48" s="64"/>
    </row>
    <row r="49" spans="2:11" x14ac:dyDescent="0.3">
      <c r="B49" s="65"/>
      <c r="C49" s="65"/>
      <c r="D49" s="1"/>
      <c r="E49" s="1"/>
      <c r="F49" s="5"/>
      <c r="G49" s="67"/>
      <c r="H49" s="1"/>
      <c r="I49" s="5"/>
      <c r="J49" s="5"/>
      <c r="K49" s="5"/>
    </row>
    <row r="50" spans="2:11" ht="15" thickBot="1" x14ac:dyDescent="0.35">
      <c r="B50" s="65"/>
      <c r="C50" s="65"/>
      <c r="D50" s="1"/>
      <c r="E50" s="1"/>
      <c r="F50" s="5"/>
      <c r="G50" s="67"/>
      <c r="H50" s="1"/>
      <c r="I50" s="5"/>
      <c r="J50" s="5"/>
      <c r="K50" s="5"/>
    </row>
    <row r="51" spans="2:11" ht="15" thickBot="1" x14ac:dyDescent="0.35">
      <c r="B51" s="40" t="s">
        <v>0</v>
      </c>
      <c r="C51" s="41" t="s">
        <v>1</v>
      </c>
      <c r="D51" s="41" t="s">
        <v>2</v>
      </c>
      <c r="E51" s="42" t="s">
        <v>3</v>
      </c>
      <c r="F51" s="1"/>
      <c r="G51" s="2" t="s">
        <v>4</v>
      </c>
      <c r="H51" s="43">
        <v>45022</v>
      </c>
      <c r="I51" s="79">
        <v>45040</v>
      </c>
      <c r="J51" s="80">
        <v>45012</v>
      </c>
      <c r="K51" s="69">
        <v>44973</v>
      </c>
    </row>
    <row r="52" spans="2:11" x14ac:dyDescent="0.3">
      <c r="B52" s="45">
        <v>45043</v>
      </c>
      <c r="C52" s="45">
        <v>45016</v>
      </c>
      <c r="D52" s="46">
        <v>40625</v>
      </c>
      <c r="E52" s="46">
        <v>40500</v>
      </c>
      <c r="F52" s="1"/>
      <c r="G52" s="3" t="s">
        <v>5</v>
      </c>
      <c r="H52" s="45" t="str">
        <f>TEXT(H51,"DDDD")</f>
        <v>Thursday</v>
      </c>
      <c r="I52" s="81" t="str">
        <f t="shared" ref="I52:K52" si="4">TEXT(I51,"DDDD")</f>
        <v>Monday</v>
      </c>
      <c r="J52" s="82" t="str">
        <f t="shared" si="4"/>
        <v>Monday</v>
      </c>
      <c r="K52" s="70" t="str">
        <f t="shared" si="4"/>
        <v>Thursday</v>
      </c>
    </row>
    <row r="53" spans="2:11" x14ac:dyDescent="0.3">
      <c r="B53" s="45" t="str">
        <f>TEXT(B52,"DDDD")</f>
        <v>Thursday</v>
      </c>
      <c r="C53" s="45" t="str">
        <f>TEXT(C52,"DDDD")</f>
        <v>Friday</v>
      </c>
      <c r="D53" s="46"/>
      <c r="E53" s="46"/>
      <c r="F53" s="1"/>
      <c r="G53" s="4" t="s">
        <v>6</v>
      </c>
      <c r="H53" s="47">
        <v>24775</v>
      </c>
      <c r="I53" s="83">
        <v>5650</v>
      </c>
      <c r="J53" s="84">
        <v>49375</v>
      </c>
      <c r="K53" s="71">
        <v>103850</v>
      </c>
    </row>
    <row r="54" spans="2:11" x14ac:dyDescent="0.3">
      <c r="B54" s="45"/>
      <c r="C54" s="45" t="s">
        <v>7</v>
      </c>
      <c r="D54" s="46"/>
      <c r="E54" s="46"/>
      <c r="F54" s="1"/>
      <c r="G54" s="4" t="s">
        <v>2</v>
      </c>
      <c r="H54" s="47">
        <v>41049</v>
      </c>
      <c r="I54" s="85">
        <v>42638</v>
      </c>
      <c r="J54" s="84">
        <v>42497</v>
      </c>
      <c r="K54" s="71">
        <v>42281</v>
      </c>
    </row>
    <row r="55" spans="2:11" x14ac:dyDescent="0.3">
      <c r="B55" s="45"/>
      <c r="C55" s="45"/>
      <c r="D55" s="46"/>
      <c r="E55" s="46"/>
      <c r="F55" s="5"/>
      <c r="G55" s="4" t="s">
        <v>8</v>
      </c>
      <c r="H55" s="49" t="s">
        <v>7</v>
      </c>
      <c r="I55" s="86" t="s">
        <v>7</v>
      </c>
      <c r="J55" s="87" t="s">
        <v>7</v>
      </c>
      <c r="K55" s="72" t="s">
        <v>7</v>
      </c>
    </row>
    <row r="56" spans="2:11" x14ac:dyDescent="0.3">
      <c r="B56" s="77" t="s">
        <v>9</v>
      </c>
      <c r="C56" s="78"/>
      <c r="D56" s="77" t="s">
        <v>10</v>
      </c>
      <c r="E56" s="78"/>
      <c r="F56" s="5"/>
      <c r="G56" s="6" t="s">
        <v>11</v>
      </c>
      <c r="H56" s="47">
        <f>H53/D59%</f>
        <v>58.988095238095241</v>
      </c>
      <c r="I56" s="83">
        <f>I53/D59%</f>
        <v>13.452380952380953</v>
      </c>
      <c r="J56" s="84">
        <f>J53/D59%</f>
        <v>117.55952380952381</v>
      </c>
      <c r="K56" s="71">
        <f>K53/D59%</f>
        <v>247.26190476190476</v>
      </c>
    </row>
    <row r="57" spans="2:11" x14ac:dyDescent="0.3">
      <c r="B57" s="46" t="s">
        <v>12</v>
      </c>
      <c r="C57" s="46" t="s">
        <v>13</v>
      </c>
      <c r="D57" s="46" t="s">
        <v>12</v>
      </c>
      <c r="E57" s="46" t="s">
        <v>13</v>
      </c>
      <c r="F57" s="5"/>
      <c r="G57" s="6" t="s">
        <v>14</v>
      </c>
      <c r="H57" s="53">
        <f>H53/$H60</f>
        <v>1.7696428571428571E-2</v>
      </c>
      <c r="I57" s="88">
        <f>I53/$H60</f>
        <v>4.0357142857142857E-3</v>
      </c>
      <c r="J57" s="89">
        <f>J53/$H60</f>
        <v>3.5267857142857142E-2</v>
      </c>
      <c r="K57" s="74">
        <f>K53/$H60</f>
        <v>7.4178571428571427E-2</v>
      </c>
    </row>
    <row r="58" spans="2:11" x14ac:dyDescent="0.3">
      <c r="B58" s="46">
        <f>E52+D60</f>
        <v>43000</v>
      </c>
      <c r="C58" s="46">
        <f>B58+1500</f>
        <v>44500</v>
      </c>
      <c r="D58" s="46">
        <f>E52-D60</f>
        <v>38000</v>
      </c>
      <c r="E58" s="46">
        <f>D58-1500</f>
        <v>36500</v>
      </c>
      <c r="F58" s="5"/>
      <c r="G58" s="6" t="s">
        <v>15</v>
      </c>
      <c r="H58" s="46" t="str">
        <f>H51-$C52&amp;" "&amp;"Days"</f>
        <v>6 Days</v>
      </c>
      <c r="I58" s="90" t="str">
        <f>I51-$C52&amp;" "&amp;"Days"</f>
        <v>24 Days</v>
      </c>
      <c r="J58" s="91" t="str">
        <f>J51-$C52&amp;" "&amp;"Days"</f>
        <v>-4 Days</v>
      </c>
      <c r="K58" s="75" t="str">
        <f>K51-$C52&amp;" "&amp;"Days"</f>
        <v>-43 Days</v>
      </c>
    </row>
    <row r="59" spans="2:11" x14ac:dyDescent="0.3">
      <c r="B59" s="54" t="s">
        <v>21</v>
      </c>
      <c r="C59" s="55"/>
      <c r="D59" s="56">
        <v>42000</v>
      </c>
      <c r="E59" s="57">
        <f>D59/H60*100%</f>
        <v>0.03</v>
      </c>
      <c r="F59" s="1"/>
      <c r="G59" s="6" t="s">
        <v>16</v>
      </c>
      <c r="H59" s="46">
        <v>20</v>
      </c>
      <c r="I59" s="27"/>
      <c r="J59" s="7"/>
      <c r="K59" s="58"/>
    </row>
    <row r="60" spans="2:11" x14ac:dyDescent="0.3">
      <c r="B60" s="59" t="s">
        <v>17</v>
      </c>
      <c r="C60" s="60"/>
      <c r="D60" s="61">
        <v>2500</v>
      </c>
      <c r="E60" s="62" t="s">
        <v>18</v>
      </c>
      <c r="F60" s="1"/>
      <c r="G60" s="8" t="s">
        <v>19</v>
      </c>
      <c r="H60" s="63">
        <f>H59*70000</f>
        <v>1400000</v>
      </c>
      <c r="I60" s="63"/>
      <c r="J60" s="63"/>
      <c r="K60" s="64"/>
    </row>
    <row r="61" spans="2:11" x14ac:dyDescent="0.3">
      <c r="B61" s="65"/>
      <c r="C61" s="65"/>
      <c r="D61" s="46"/>
      <c r="E61" s="66"/>
      <c r="F61" s="1"/>
      <c r="G61" s="67"/>
      <c r="H61" s="1"/>
      <c r="I61" s="1"/>
      <c r="J61" s="1"/>
      <c r="K61" s="1"/>
    </row>
    <row r="62" spans="2:11" x14ac:dyDescent="0.3">
      <c r="B62" s="65"/>
      <c r="C62" s="65"/>
      <c r="D62" s="46"/>
      <c r="E62" s="66"/>
      <c r="F62" s="1"/>
      <c r="G62" s="67"/>
      <c r="H62" s="1"/>
      <c r="I62" s="1"/>
      <c r="J62" s="1"/>
      <c r="K62" s="1"/>
    </row>
    <row r="63" spans="2:11" x14ac:dyDescent="0.3">
      <c r="B63" s="65"/>
      <c r="C63" s="65"/>
      <c r="D63" s="46"/>
      <c r="E63" s="66"/>
      <c r="F63" s="1"/>
      <c r="G63" s="67"/>
      <c r="H63" s="1"/>
      <c r="I63" s="1"/>
      <c r="J63" s="1"/>
      <c r="K63" s="1"/>
    </row>
    <row r="64" spans="2:11" ht="15" thickBot="1" x14ac:dyDescent="0.35">
      <c r="B64" s="65"/>
      <c r="C64" s="65"/>
      <c r="D64" s="46"/>
      <c r="E64" s="66"/>
      <c r="F64" s="1"/>
      <c r="G64" s="67"/>
      <c r="H64" s="1"/>
      <c r="I64" s="1"/>
      <c r="J64" s="1"/>
      <c r="K64" s="1"/>
    </row>
    <row r="65" spans="2:11" ht="15" thickBot="1" x14ac:dyDescent="0.35">
      <c r="B65" s="40" t="s">
        <v>0</v>
      </c>
      <c r="C65" s="41" t="s">
        <v>1</v>
      </c>
      <c r="D65" s="41" t="s">
        <v>2</v>
      </c>
      <c r="E65" s="42" t="s">
        <v>3</v>
      </c>
      <c r="F65" s="1"/>
      <c r="G65" s="2" t="s">
        <v>4</v>
      </c>
      <c r="H65" s="43">
        <v>45057</v>
      </c>
      <c r="I65" s="26">
        <v>45063</v>
      </c>
      <c r="J65" s="26">
        <v>45065</v>
      </c>
      <c r="K65" s="69">
        <v>44973</v>
      </c>
    </row>
    <row r="66" spans="2:11" x14ac:dyDescent="0.3">
      <c r="B66" s="45">
        <v>45071</v>
      </c>
      <c r="C66" s="45">
        <v>45044</v>
      </c>
      <c r="D66" s="46">
        <v>43019</v>
      </c>
      <c r="E66" s="46">
        <v>43000</v>
      </c>
      <c r="F66" s="1"/>
      <c r="G66" s="3" t="s">
        <v>5</v>
      </c>
      <c r="H66" s="45" t="str">
        <f>TEXT(H65,"DDDD")</f>
        <v>Thursday</v>
      </c>
      <c r="I66" s="12" t="str">
        <f t="shared" ref="I66:K66" si="5">TEXT(I65,"DDDD")</f>
        <v>Wednesday</v>
      </c>
      <c r="J66" s="12" t="str">
        <f t="shared" si="5"/>
        <v>Friday</v>
      </c>
      <c r="K66" s="70" t="str">
        <f t="shared" si="5"/>
        <v>Thursday</v>
      </c>
    </row>
    <row r="67" spans="2:11" x14ac:dyDescent="0.3">
      <c r="B67" s="45" t="str">
        <f>TEXT(B66,"DDDD")</f>
        <v>Thursday</v>
      </c>
      <c r="C67" s="45" t="str">
        <f>TEXT(C66,"DDDD")</f>
        <v>Friday</v>
      </c>
      <c r="D67" s="46"/>
      <c r="E67" s="46"/>
      <c r="F67" s="1"/>
      <c r="G67" s="4" t="s">
        <v>6</v>
      </c>
      <c r="H67" s="47">
        <v>14300</v>
      </c>
      <c r="I67" s="22">
        <v>21300</v>
      </c>
      <c r="J67" s="22">
        <v>23950</v>
      </c>
      <c r="K67" s="71">
        <v>103850</v>
      </c>
    </row>
    <row r="68" spans="2:11" x14ac:dyDescent="0.3">
      <c r="B68" s="45"/>
      <c r="C68" s="45" t="s">
        <v>7</v>
      </c>
      <c r="D68" s="46"/>
      <c r="E68" s="46"/>
      <c r="F68" s="1"/>
      <c r="G68" s="4" t="s">
        <v>2</v>
      </c>
      <c r="H68" s="47">
        <v>43486</v>
      </c>
      <c r="I68" s="22">
        <v>43622</v>
      </c>
      <c r="J68" s="22">
        <v>42497</v>
      </c>
      <c r="K68" s="71">
        <v>42281</v>
      </c>
    </row>
    <row r="69" spans="2:11" x14ac:dyDescent="0.3">
      <c r="B69" s="45"/>
      <c r="C69" s="45"/>
      <c r="D69" s="46"/>
      <c r="E69" s="46"/>
      <c r="F69" s="5"/>
      <c r="G69" s="4" t="s">
        <v>8</v>
      </c>
      <c r="H69" s="49" t="s">
        <v>7</v>
      </c>
      <c r="I69" s="23" t="s">
        <v>7</v>
      </c>
      <c r="J69" s="49" t="s">
        <v>7</v>
      </c>
      <c r="K69" s="72" t="s">
        <v>7</v>
      </c>
    </row>
    <row r="70" spans="2:11" x14ac:dyDescent="0.3">
      <c r="B70" s="77" t="s">
        <v>9</v>
      </c>
      <c r="C70" s="78"/>
      <c r="D70" s="77" t="s">
        <v>10</v>
      </c>
      <c r="E70" s="78"/>
      <c r="F70" s="5"/>
      <c r="G70" s="6" t="s">
        <v>11</v>
      </c>
      <c r="H70" s="47">
        <f>H67/D73%</f>
        <v>54.372623574144484</v>
      </c>
      <c r="I70" s="22">
        <f>I67/D73%</f>
        <v>80.98859315589354</v>
      </c>
      <c r="J70" s="92">
        <f>J67/D73%</f>
        <v>91.064638783269956</v>
      </c>
      <c r="K70" s="71">
        <f>K67/D73%</f>
        <v>394.86692015209127</v>
      </c>
    </row>
    <row r="71" spans="2:11" x14ac:dyDescent="0.3">
      <c r="B71" s="46" t="s">
        <v>12</v>
      </c>
      <c r="C71" s="46" t="s">
        <v>13</v>
      </c>
      <c r="D71" s="46" t="s">
        <v>12</v>
      </c>
      <c r="E71" s="46" t="s">
        <v>13</v>
      </c>
      <c r="F71" s="5"/>
      <c r="G71" s="6" t="s">
        <v>14</v>
      </c>
      <c r="H71" s="53">
        <f>H67/$H74</f>
        <v>1.0214285714285714E-2</v>
      </c>
      <c r="I71" s="24">
        <f>I67/$H74</f>
        <v>1.5214285714285715E-2</v>
      </c>
      <c r="J71" s="24">
        <f>J67/$H74</f>
        <v>1.7107142857142855E-2</v>
      </c>
      <c r="K71" s="74">
        <f>K67/$H74</f>
        <v>7.4178571428571427E-2</v>
      </c>
    </row>
    <row r="72" spans="2:11" x14ac:dyDescent="0.3">
      <c r="B72" s="46">
        <f>E66+D74</f>
        <v>45500</v>
      </c>
      <c r="C72" s="46">
        <f>B72+1500</f>
        <v>47000</v>
      </c>
      <c r="D72" s="46">
        <f>E66-D74</f>
        <v>40500</v>
      </c>
      <c r="E72" s="46">
        <f>D72-1500</f>
        <v>39000</v>
      </c>
      <c r="F72" s="5"/>
      <c r="G72" s="6" t="s">
        <v>15</v>
      </c>
      <c r="H72" s="46" t="str">
        <f>H65-$C66&amp;" "&amp;"Days"</f>
        <v>13 Days</v>
      </c>
      <c r="I72" s="16" t="str">
        <f>I65-$C66&amp;" "&amp;"Days"</f>
        <v>19 Days</v>
      </c>
      <c r="J72" s="16" t="str">
        <f>J65-$C66&amp;" "&amp;"Days"</f>
        <v>21 Days</v>
      </c>
      <c r="K72" s="75" t="str">
        <f>K65-$C66&amp;" "&amp;"Days"</f>
        <v>-71 Days</v>
      </c>
    </row>
    <row r="73" spans="2:11" x14ac:dyDescent="0.3">
      <c r="B73" s="54" t="s">
        <v>21</v>
      </c>
      <c r="C73" s="55"/>
      <c r="D73" s="56">
        <v>26300</v>
      </c>
      <c r="E73" s="57">
        <f>D73/H74*100%</f>
        <v>1.8785714285714284E-2</v>
      </c>
      <c r="F73" s="1"/>
      <c r="G73" s="6" t="s">
        <v>16</v>
      </c>
      <c r="H73" s="46">
        <v>20</v>
      </c>
      <c r="I73" s="27"/>
      <c r="J73" s="7"/>
      <c r="K73" s="58"/>
    </row>
    <row r="74" spans="2:11" x14ac:dyDescent="0.3">
      <c r="B74" s="59" t="s">
        <v>17</v>
      </c>
      <c r="C74" s="60"/>
      <c r="D74" s="61">
        <v>2500</v>
      </c>
      <c r="E74" s="62" t="s">
        <v>18</v>
      </c>
      <c r="F74" s="1"/>
      <c r="G74" s="8" t="s">
        <v>19</v>
      </c>
      <c r="H74" s="63">
        <f>H73*70000</f>
        <v>1400000</v>
      </c>
      <c r="I74" s="63"/>
      <c r="J74" s="63"/>
      <c r="K74" s="64"/>
    </row>
    <row r="75" spans="2:11" x14ac:dyDescent="0.3">
      <c r="B75" s="65"/>
      <c r="C75" s="65"/>
      <c r="D75" s="46"/>
      <c r="E75" s="66"/>
      <c r="F75" s="1"/>
      <c r="G75" s="67"/>
      <c r="H75" s="1"/>
      <c r="I75" s="1"/>
      <c r="J75" s="1"/>
      <c r="K75" s="1"/>
    </row>
    <row r="76" spans="2:11" ht="15" thickBot="1" x14ac:dyDescent="0.35">
      <c r="B76" s="65"/>
      <c r="C76" s="65"/>
      <c r="D76" s="46"/>
      <c r="E76" s="66"/>
      <c r="F76" s="1"/>
      <c r="G76" s="67"/>
      <c r="H76" s="1"/>
      <c r="I76" s="1"/>
      <c r="J76" s="1"/>
      <c r="K76" s="1"/>
    </row>
    <row r="77" spans="2:11" ht="15" thickBot="1" x14ac:dyDescent="0.35">
      <c r="B77" s="40" t="s">
        <v>0</v>
      </c>
      <c r="C77" s="41" t="s">
        <v>1</v>
      </c>
      <c r="D77" s="41" t="s">
        <v>2</v>
      </c>
      <c r="E77" s="42" t="s">
        <v>3</v>
      </c>
      <c r="F77" s="1"/>
      <c r="G77" s="2" t="s">
        <v>4</v>
      </c>
      <c r="H77" s="43">
        <v>45079</v>
      </c>
      <c r="I77" s="26">
        <v>45084</v>
      </c>
      <c r="J77" s="26">
        <v>45097</v>
      </c>
      <c r="K77" s="69">
        <v>44973</v>
      </c>
    </row>
    <row r="78" spans="2:11" x14ac:dyDescent="0.3">
      <c r="B78" s="45">
        <v>45105</v>
      </c>
      <c r="C78" s="45">
        <v>45072</v>
      </c>
      <c r="D78" s="46">
        <v>44004</v>
      </c>
      <c r="E78" s="46">
        <v>44000</v>
      </c>
      <c r="F78" s="1"/>
      <c r="G78" s="3" t="s">
        <v>5</v>
      </c>
      <c r="H78" s="45" t="str">
        <f>TEXT(H77,"DDDD")</f>
        <v>Friday</v>
      </c>
      <c r="I78" s="12" t="str">
        <f t="shared" ref="I78:K78" si="6">TEXT(I77,"DDDD")</f>
        <v>Wednesday</v>
      </c>
      <c r="J78" s="12" t="str">
        <f t="shared" si="6"/>
        <v>Tuesday</v>
      </c>
      <c r="K78" s="70" t="str">
        <f t="shared" si="6"/>
        <v>Thursday</v>
      </c>
    </row>
    <row r="79" spans="2:11" x14ac:dyDescent="0.3">
      <c r="B79" s="45" t="str">
        <f>TEXT(B78,"DDDD")</f>
        <v>Wednesday</v>
      </c>
      <c r="C79" s="45" t="str">
        <f>TEXT(C78,"DDDD")</f>
        <v>Friday</v>
      </c>
      <c r="D79" s="46"/>
      <c r="E79" s="46"/>
      <c r="F79" s="1"/>
      <c r="G79" s="4" t="s">
        <v>6</v>
      </c>
      <c r="H79" s="47">
        <v>23125</v>
      </c>
      <c r="I79" s="22">
        <v>32300</v>
      </c>
      <c r="J79" s="22">
        <v>43630</v>
      </c>
      <c r="K79" s="71">
        <v>103850</v>
      </c>
    </row>
    <row r="80" spans="2:11" x14ac:dyDescent="0.3">
      <c r="B80" s="45"/>
      <c r="C80" s="45" t="s">
        <v>7</v>
      </c>
      <c r="D80" s="46"/>
      <c r="E80" s="46"/>
      <c r="F80" s="1"/>
      <c r="G80" s="4" t="s">
        <v>2</v>
      </c>
      <c r="H80" s="47">
        <v>43945</v>
      </c>
      <c r="I80" s="22">
        <v>44255</v>
      </c>
      <c r="J80" s="22">
        <v>42497</v>
      </c>
      <c r="K80" s="71">
        <v>42281</v>
      </c>
    </row>
    <row r="81" spans="2:11" x14ac:dyDescent="0.3">
      <c r="B81" s="45"/>
      <c r="C81" s="45"/>
      <c r="D81" s="46"/>
      <c r="E81" s="46"/>
      <c r="F81" s="5"/>
      <c r="G81" s="4" t="s">
        <v>8</v>
      </c>
      <c r="H81" s="49" t="s">
        <v>7</v>
      </c>
      <c r="I81" s="23" t="s">
        <v>7</v>
      </c>
      <c r="J81" s="49" t="s">
        <v>7</v>
      </c>
      <c r="K81" s="72" t="s">
        <v>7</v>
      </c>
    </row>
    <row r="82" spans="2:11" x14ac:dyDescent="0.3">
      <c r="B82" s="77" t="s">
        <v>9</v>
      </c>
      <c r="C82" s="78"/>
      <c r="D82" s="77" t="s">
        <v>10</v>
      </c>
      <c r="E82" s="78"/>
      <c r="F82" s="5"/>
      <c r="G82" s="6" t="s">
        <v>11</v>
      </c>
      <c r="H82" s="47">
        <f>H79/D85%</f>
        <v>52.55681818181818</v>
      </c>
      <c r="I82" s="22">
        <f>I79/D85%</f>
        <v>73.409090909090907</v>
      </c>
      <c r="J82" s="22">
        <f>J79/D85%</f>
        <v>99.159090909090907</v>
      </c>
      <c r="K82" s="71">
        <f>K79/D85%</f>
        <v>236.02272727272728</v>
      </c>
    </row>
    <row r="83" spans="2:11" x14ac:dyDescent="0.3">
      <c r="B83" s="46" t="s">
        <v>12</v>
      </c>
      <c r="C83" s="46" t="s">
        <v>13</v>
      </c>
      <c r="D83" s="46" t="s">
        <v>12</v>
      </c>
      <c r="E83" s="46" t="s">
        <v>13</v>
      </c>
      <c r="F83" s="5"/>
      <c r="G83" s="6" t="s">
        <v>14</v>
      </c>
      <c r="H83" s="53">
        <f>H79/$H86</f>
        <v>1.6517857142857143E-2</v>
      </c>
      <c r="I83" s="24">
        <f>I79/$H86</f>
        <v>2.3071428571428573E-2</v>
      </c>
      <c r="J83" s="24">
        <f>J79/$H86</f>
        <v>3.1164285714285714E-2</v>
      </c>
      <c r="K83" s="74">
        <f>K79/$H86</f>
        <v>7.4178571428571427E-2</v>
      </c>
    </row>
    <row r="84" spans="2:11" x14ac:dyDescent="0.3">
      <c r="B84" s="46">
        <f>E78+D86</f>
        <v>46500</v>
      </c>
      <c r="C84" s="46">
        <f>B84+1500</f>
        <v>48000</v>
      </c>
      <c r="D84" s="46">
        <f>E78-D86</f>
        <v>41500</v>
      </c>
      <c r="E84" s="46">
        <f>D84-1500</f>
        <v>40000</v>
      </c>
      <c r="F84" s="5"/>
      <c r="G84" s="6" t="s">
        <v>15</v>
      </c>
      <c r="H84" s="46" t="str">
        <f>H77-$C78&amp;" "&amp;"Days"</f>
        <v>7 Days</v>
      </c>
      <c r="I84" s="16" t="str">
        <f>I77-$C78&amp;" "&amp;"Days"</f>
        <v>12 Days</v>
      </c>
      <c r="J84" s="16" t="str">
        <f>J77-$C78&amp;" "&amp;"Days"</f>
        <v>25 Days</v>
      </c>
      <c r="K84" s="75" t="str">
        <f>K77-$C78&amp;" "&amp;"Days"</f>
        <v>-99 Days</v>
      </c>
    </row>
    <row r="85" spans="2:11" x14ac:dyDescent="0.3">
      <c r="B85" s="54" t="s">
        <v>21</v>
      </c>
      <c r="C85" s="55"/>
      <c r="D85" s="56">
        <v>44000</v>
      </c>
      <c r="E85" s="57">
        <f>D85/H86*100%</f>
        <v>3.1428571428571431E-2</v>
      </c>
      <c r="F85" s="1"/>
      <c r="G85" s="6" t="s">
        <v>16</v>
      </c>
      <c r="H85" s="46">
        <v>20</v>
      </c>
      <c r="I85" s="27"/>
      <c r="J85" s="7"/>
      <c r="K85" s="58"/>
    </row>
    <row r="86" spans="2:11" x14ac:dyDescent="0.3">
      <c r="B86" s="59" t="s">
        <v>17</v>
      </c>
      <c r="C86" s="60"/>
      <c r="D86" s="61">
        <v>2500</v>
      </c>
      <c r="E86" s="62" t="s">
        <v>18</v>
      </c>
      <c r="F86" s="1"/>
      <c r="G86" s="8" t="s">
        <v>19</v>
      </c>
      <c r="H86" s="63">
        <f>H85*70000</f>
        <v>1400000</v>
      </c>
      <c r="I86" s="63"/>
      <c r="J86" s="63"/>
      <c r="K86" s="64"/>
    </row>
    <row r="87" spans="2:11" x14ac:dyDescent="0.3">
      <c r="B87" s="65"/>
      <c r="C87" s="65"/>
      <c r="D87" s="1"/>
      <c r="E87" s="1"/>
      <c r="F87" s="5"/>
      <c r="G87" s="67"/>
      <c r="H87" s="1"/>
      <c r="I87" s="5"/>
      <c r="J87" s="5"/>
      <c r="K87" s="5"/>
    </row>
    <row r="88" spans="2:11" ht="15" thickBot="1" x14ac:dyDescent="0.35">
      <c r="B88" s="65"/>
      <c r="C88" s="65"/>
      <c r="D88" s="1"/>
      <c r="E88" s="1"/>
      <c r="F88" s="5"/>
      <c r="G88" s="67"/>
      <c r="H88" s="1"/>
      <c r="I88" s="5"/>
      <c r="J88" s="5"/>
      <c r="K88" s="5"/>
    </row>
    <row r="89" spans="2:11" ht="15" thickBot="1" x14ac:dyDescent="0.35">
      <c r="B89" s="40" t="s">
        <v>0</v>
      </c>
      <c r="C89" s="41" t="s">
        <v>1</v>
      </c>
      <c r="D89" s="41" t="s">
        <v>2</v>
      </c>
      <c r="E89" s="42" t="s">
        <v>3</v>
      </c>
      <c r="F89" s="1"/>
      <c r="G89" s="2" t="s">
        <v>4</v>
      </c>
      <c r="H89" s="43">
        <v>45117</v>
      </c>
      <c r="I89" s="80">
        <v>45063</v>
      </c>
      <c r="J89" s="80">
        <v>45065</v>
      </c>
      <c r="K89" s="69">
        <v>44973</v>
      </c>
    </row>
    <row r="90" spans="2:11" x14ac:dyDescent="0.3">
      <c r="B90" s="45">
        <v>45134</v>
      </c>
      <c r="C90" s="45">
        <v>45107</v>
      </c>
      <c r="D90" s="46">
        <v>44511</v>
      </c>
      <c r="E90" s="46">
        <v>44500</v>
      </c>
      <c r="F90" s="1"/>
      <c r="G90" s="3" t="s">
        <v>5</v>
      </c>
      <c r="H90" s="45" t="str">
        <f>TEXT(H89,"DDDD")</f>
        <v>Monday</v>
      </c>
      <c r="I90" s="82" t="str">
        <f t="shared" ref="I90:K90" si="7">TEXT(I89,"DDDD")</f>
        <v>Wednesday</v>
      </c>
      <c r="J90" s="82" t="str">
        <f t="shared" si="7"/>
        <v>Friday</v>
      </c>
      <c r="K90" s="70" t="str">
        <f t="shared" si="7"/>
        <v>Thursday</v>
      </c>
    </row>
    <row r="91" spans="2:11" x14ac:dyDescent="0.3">
      <c r="B91" s="45" t="str">
        <f>TEXT(B90,"DDDD")</f>
        <v>Thursday</v>
      </c>
      <c r="C91" s="45" t="str">
        <f>TEXT(C90,"DDDD")</f>
        <v>Friday</v>
      </c>
      <c r="D91" s="46"/>
      <c r="E91" s="46"/>
      <c r="F91" s="1"/>
      <c r="G91" s="4" t="s">
        <v>6</v>
      </c>
      <c r="H91" s="47">
        <v>6795</v>
      </c>
      <c r="I91" s="84">
        <v>8700</v>
      </c>
      <c r="J91" s="84">
        <v>23950</v>
      </c>
      <c r="K91" s="71">
        <v>103850</v>
      </c>
    </row>
    <row r="92" spans="2:11" x14ac:dyDescent="0.3">
      <c r="B92" s="45"/>
      <c r="C92" s="45" t="s">
        <v>7</v>
      </c>
      <c r="D92" s="46"/>
      <c r="E92" s="46"/>
      <c r="F92" s="1"/>
      <c r="G92" s="4" t="s">
        <v>2</v>
      </c>
      <c r="H92" s="47">
        <v>44792</v>
      </c>
      <c r="I92" s="84">
        <v>43622</v>
      </c>
      <c r="J92" s="84">
        <v>42497</v>
      </c>
      <c r="K92" s="71">
        <v>42281</v>
      </c>
    </row>
    <row r="93" spans="2:11" x14ac:dyDescent="0.3">
      <c r="B93" s="45"/>
      <c r="C93" s="45"/>
      <c r="D93" s="46"/>
      <c r="E93" s="46"/>
      <c r="F93" s="5"/>
      <c r="G93" s="4" t="s">
        <v>8</v>
      </c>
      <c r="H93" s="49" t="s">
        <v>7</v>
      </c>
      <c r="I93" s="87" t="s">
        <v>7</v>
      </c>
      <c r="J93" s="87" t="s">
        <v>7</v>
      </c>
      <c r="K93" s="72" t="s">
        <v>7</v>
      </c>
    </row>
    <row r="94" spans="2:11" x14ac:dyDescent="0.3">
      <c r="B94" s="77" t="s">
        <v>9</v>
      </c>
      <c r="C94" s="78"/>
      <c r="D94" s="77" t="s">
        <v>10</v>
      </c>
      <c r="E94" s="78"/>
      <c r="F94" s="5"/>
      <c r="G94" s="6" t="s">
        <v>11</v>
      </c>
      <c r="H94" s="47">
        <f>H91/D97%</f>
        <v>60.805369127516776</v>
      </c>
      <c r="I94" s="84">
        <f>I91/D97%</f>
        <v>77.852348993288587</v>
      </c>
      <c r="J94" s="84">
        <f>J91/D97%</f>
        <v>214.31767337807605</v>
      </c>
      <c r="K94" s="71">
        <f>K91/D97%</f>
        <v>929.30648769574941</v>
      </c>
    </row>
    <row r="95" spans="2:11" x14ac:dyDescent="0.3">
      <c r="B95" s="46" t="s">
        <v>12</v>
      </c>
      <c r="C95" s="46" t="s">
        <v>13</v>
      </c>
      <c r="D95" s="46" t="s">
        <v>12</v>
      </c>
      <c r="E95" s="46" t="s">
        <v>13</v>
      </c>
      <c r="F95" s="5"/>
      <c r="G95" s="6" t="s">
        <v>14</v>
      </c>
      <c r="H95" s="53">
        <f>H91/$H98</f>
        <v>4.8535714285714284E-3</v>
      </c>
      <c r="I95" s="89">
        <f>I91/$H98</f>
        <v>6.2142857142857139E-3</v>
      </c>
      <c r="J95" s="89">
        <f>J91/$H98</f>
        <v>1.7107142857142855E-2</v>
      </c>
      <c r="K95" s="74">
        <f>K91/$H98</f>
        <v>7.4178571428571427E-2</v>
      </c>
    </row>
    <row r="96" spans="2:11" x14ac:dyDescent="0.3">
      <c r="B96" s="46">
        <f>E90+D98</f>
        <v>47000</v>
      </c>
      <c r="C96" s="46">
        <f>B96+1500</f>
        <v>48500</v>
      </c>
      <c r="D96" s="46">
        <f>E90-D98</f>
        <v>42000</v>
      </c>
      <c r="E96" s="46">
        <f>D96-1500</f>
        <v>40500</v>
      </c>
      <c r="F96" s="5"/>
      <c r="G96" s="6" t="s">
        <v>15</v>
      </c>
      <c r="H96" s="46" t="str">
        <f>H89-$C90&amp;" "&amp;"Days"</f>
        <v>10 Days</v>
      </c>
      <c r="I96" s="91" t="str">
        <f>I89-$C90&amp;" "&amp;"Days"</f>
        <v>-44 Days</v>
      </c>
      <c r="J96" s="91" t="str">
        <f>J89-$C90&amp;" "&amp;"Days"</f>
        <v>-42 Days</v>
      </c>
      <c r="K96" s="75" t="str">
        <f>K89-$C90&amp;" "&amp;"Days"</f>
        <v>-134 Days</v>
      </c>
    </row>
    <row r="97" spans="2:11" x14ac:dyDescent="0.3">
      <c r="B97" s="54" t="s">
        <v>21</v>
      </c>
      <c r="C97" s="55"/>
      <c r="D97" s="56">
        <v>11175</v>
      </c>
      <c r="E97" s="93">
        <f>D97/H98*100%</f>
        <v>7.9821428571428578E-3</v>
      </c>
      <c r="F97" s="1"/>
      <c r="G97" s="6" t="s">
        <v>16</v>
      </c>
      <c r="H97" s="46">
        <v>20</v>
      </c>
      <c r="I97" s="7"/>
      <c r="J97" s="7"/>
      <c r="K97" s="58"/>
    </row>
    <row r="98" spans="2:11" x14ac:dyDescent="0.3">
      <c r="B98" s="59" t="s">
        <v>17</v>
      </c>
      <c r="C98" s="60"/>
      <c r="D98" s="61">
        <v>2500</v>
      </c>
      <c r="E98" s="62" t="s">
        <v>18</v>
      </c>
      <c r="F98" s="1"/>
      <c r="G98" s="8" t="s">
        <v>19</v>
      </c>
      <c r="H98" s="63">
        <f>H97*70000</f>
        <v>1400000</v>
      </c>
      <c r="I98" s="10"/>
      <c r="J98" s="10"/>
      <c r="K98" s="64"/>
    </row>
  </sheetData>
  <mergeCells count="32">
    <mergeCell ref="B94:C94"/>
    <mergeCell ref="D94:E94"/>
    <mergeCell ref="B97:C97"/>
    <mergeCell ref="B98:C98"/>
    <mergeCell ref="B56:C56"/>
    <mergeCell ref="D56:E56"/>
    <mergeCell ref="B59:C59"/>
    <mergeCell ref="B60:C60"/>
    <mergeCell ref="B70:C70"/>
    <mergeCell ref="D70:E70"/>
    <mergeCell ref="B8:C8"/>
    <mergeCell ref="D8:E8"/>
    <mergeCell ref="B11:C11"/>
    <mergeCell ref="B12:C12"/>
    <mergeCell ref="B20:C20"/>
    <mergeCell ref="D20:E20"/>
    <mergeCell ref="B23:C23"/>
    <mergeCell ref="B24:C24"/>
    <mergeCell ref="B82:C82"/>
    <mergeCell ref="D82:E82"/>
    <mergeCell ref="B85:C85"/>
    <mergeCell ref="B86:C86"/>
    <mergeCell ref="B73:C73"/>
    <mergeCell ref="B74:C74"/>
    <mergeCell ref="B44:C44"/>
    <mergeCell ref="D44:E44"/>
    <mergeCell ref="B47:C47"/>
    <mergeCell ref="B48:C48"/>
    <mergeCell ref="B32:C32"/>
    <mergeCell ref="D32:E32"/>
    <mergeCell ref="B35:C35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2023-08-04T10:15:39Z</dcterms:created>
  <dcterms:modified xsi:type="dcterms:W3CDTF">2023-08-09T10:02:33Z</dcterms:modified>
</cp:coreProperties>
</file>