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" sheetId="1" r:id="rId1"/>
    <sheet name="foreignexchang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<sst xmlns="http://schemas.openxmlformats.org/spreadsheetml/2006/main" count="189" uniqueCount="103">
  <si>
    <t>a)</t>
  </si>
  <si>
    <t>Type of Assessee</t>
  </si>
  <si>
    <t>:</t>
  </si>
  <si>
    <t>Private Limited Company</t>
  </si>
  <si>
    <t>b)</t>
  </si>
  <si>
    <t>Management Consultant (Service Provider)</t>
  </si>
  <si>
    <t xml:space="preserve"> </t>
  </si>
  <si>
    <t>July</t>
  </si>
  <si>
    <t>August</t>
  </si>
  <si>
    <t>September</t>
  </si>
  <si>
    <t>Total</t>
  </si>
  <si>
    <t>Billing</t>
  </si>
  <si>
    <t>c)</t>
  </si>
  <si>
    <t>Construction Services (Services Provider)</t>
  </si>
  <si>
    <t>Less :</t>
  </si>
  <si>
    <t>Abatement  (75 %)</t>
  </si>
  <si>
    <t>Taxable</t>
  </si>
  <si>
    <t>d)</t>
  </si>
  <si>
    <t>Air Travel Agent services (Services Provider)</t>
  </si>
  <si>
    <t>Billing  (1.2 %)</t>
  </si>
  <si>
    <t>Billing (0.60 %)</t>
  </si>
  <si>
    <t>Service Tax</t>
  </si>
  <si>
    <t xml:space="preserve">  </t>
  </si>
  <si>
    <t>e)</t>
  </si>
  <si>
    <t>Life Insurance Agent Services (Services Provider)</t>
  </si>
  <si>
    <t>Billing  (12 %)</t>
  </si>
  <si>
    <t>Investments</t>
  </si>
  <si>
    <t>Billing (3 %)</t>
  </si>
  <si>
    <t>Billing (1.50 %)</t>
  </si>
  <si>
    <t>f)</t>
  </si>
  <si>
    <t>Lottery Commission (Service Provider)  (On every Rs. 10 lakh or part)</t>
  </si>
  <si>
    <t xml:space="preserve">Aggregate </t>
  </si>
  <si>
    <t>Face Value of Ticket</t>
  </si>
  <si>
    <t>Prize Payout</t>
  </si>
  <si>
    <t>Specific Rate</t>
  </si>
  <si>
    <t>No of Tickets</t>
  </si>
  <si>
    <t>Value</t>
  </si>
  <si>
    <t>Units</t>
  </si>
  <si>
    <t>More then 80 %</t>
  </si>
  <si>
    <t>Less then 80 %</t>
  </si>
  <si>
    <t>g)</t>
  </si>
  <si>
    <t>Foreign Exchange Broker Services  (Service Provider)</t>
  </si>
  <si>
    <t>h)</t>
  </si>
  <si>
    <t>Rent - A - Cab   (Service Receiver)</t>
  </si>
  <si>
    <t>Payment</t>
  </si>
  <si>
    <t>Abatement  (60 %)</t>
  </si>
  <si>
    <t>i)</t>
  </si>
  <si>
    <t>Works Contract Services  (Service Reciever -  Partial Reverse Charge))</t>
  </si>
  <si>
    <t>Exemption  (50 % of Service</t>
  </si>
  <si>
    <t>Provider)</t>
  </si>
  <si>
    <t>Abatement  (40 %)</t>
  </si>
  <si>
    <t>j)</t>
  </si>
  <si>
    <t>Legal Services (Service Receiver)</t>
  </si>
  <si>
    <t>k)</t>
  </si>
  <si>
    <t>Total Liability</t>
  </si>
  <si>
    <t>l</t>
  </si>
  <si>
    <t>Service Tax Paid</t>
  </si>
  <si>
    <t>By Cash</t>
  </si>
  <si>
    <t>By Cenvat</t>
  </si>
  <si>
    <t>By Adjustment U/r 6(1A)</t>
  </si>
  <si>
    <t>By Adjustment U/r 6(3)</t>
  </si>
  <si>
    <t>By Adjustment U/r 6(4A)</t>
  </si>
  <si>
    <t>By Adjof Property Tax 6(4C)</t>
  </si>
  <si>
    <t>By Book Adjustment (Govt Dept)</t>
  </si>
  <si>
    <t>j</t>
  </si>
  <si>
    <t>Education Cess</t>
  </si>
  <si>
    <t>k</t>
  </si>
  <si>
    <t>Higher Education Cess</t>
  </si>
  <si>
    <t>Foreign Exchange Broker Servicies (Service Provider)</t>
  </si>
  <si>
    <t>A)</t>
  </si>
  <si>
    <t>Rate of Tax chargeable to different rates:</t>
  </si>
  <si>
    <t>Value of Currency Exchanged</t>
  </si>
  <si>
    <t>Specific Rate (Rs.)</t>
  </si>
  <si>
    <t>Adv. Rate (%)</t>
  </si>
  <si>
    <t>upto 25000</t>
  </si>
  <si>
    <t>greater than Rs.25000 and upto Rs.1 lakh</t>
  </si>
  <si>
    <t>greater than Rs.1 lakh and upto Rs.10 lakhs</t>
  </si>
  <si>
    <t>greater than Rs.10 lakhs and upto Rs.5 crores</t>
  </si>
  <si>
    <t>greater than Rs.5 crores</t>
  </si>
  <si>
    <t>B)</t>
  </si>
  <si>
    <t>Sample Invoice No.</t>
  </si>
  <si>
    <t>Invoice Value</t>
  </si>
  <si>
    <t>Advalorem rate</t>
  </si>
  <si>
    <t>Total Tax Payable</t>
  </si>
  <si>
    <t>Taxable value</t>
  </si>
  <si>
    <t>Taxable Unit</t>
  </si>
  <si>
    <t>7,80,000</t>
  </si>
  <si>
    <t>1,00,000</t>
  </si>
  <si>
    <t>6,80,000</t>
  </si>
  <si>
    <t>25,00,000</t>
  </si>
  <si>
    <t>10,00,000</t>
  </si>
  <si>
    <t>0.012%</t>
  </si>
  <si>
    <t>15,00,000</t>
  </si>
  <si>
    <t>12,00,00,000</t>
  </si>
  <si>
    <t>C)</t>
  </si>
  <si>
    <t>Segregation of Bills at different rates:</t>
  </si>
  <si>
    <t>Taxable Value</t>
  </si>
  <si>
    <t>Advalorem Rates %</t>
  </si>
  <si>
    <t>Tax Payable at Advolrem Rates</t>
  </si>
  <si>
    <t>D)</t>
  </si>
  <si>
    <t>Taxable Units</t>
  </si>
  <si>
    <t>Tax Payable</t>
  </si>
  <si>
    <t>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</si>
</sst>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-* #,##0.00_-;\-* #,##0.00_-;_-* \-??_-;_-@_-"/>
    <numFmt numFmtId="167" formatCode="_-* #,##0_-;\-* #,##0_-;_-* \-??_-;_-@_-"/>
    <numFmt numFmtId="168" formatCode="0%"/>
    <numFmt numFmtId="169" formatCode="#,##0"/>
    <numFmt numFmtId="170" formatCode="0.00%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4" fontId="2" fillId="0" borderId="0" xfId="20" applyFont="1" applyAlignment="1">
      <alignment horizontal="center"/>
      <protection/>
    </xf>
    <xf numFmtId="167" fontId="1" fillId="0" borderId="1" xfId="15" applyNumberFormat="1" applyFont="1" applyFill="1" applyBorder="1" applyAlignment="1" applyProtection="1">
      <alignment/>
      <protection/>
    </xf>
    <xf numFmtId="168" fontId="1" fillId="0" borderId="0" xfId="20" applyNumberFormat="1">
      <alignment/>
      <protection/>
    </xf>
    <xf numFmtId="167" fontId="1" fillId="0" borderId="2" xfId="15" applyNumberFormat="1" applyFont="1" applyFill="1" applyBorder="1" applyAlignment="1" applyProtection="1">
      <alignment/>
      <protection/>
    </xf>
    <xf numFmtId="167" fontId="1" fillId="0" borderId="3" xfId="15" applyNumberFormat="1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2" fillId="0" borderId="2" xfId="15" applyNumberFormat="1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4" fontId="4" fillId="0" borderId="0" xfId="20" applyFont="1" applyAlignment="1">
      <alignment vertical="top"/>
      <protection/>
    </xf>
    <xf numFmtId="164" fontId="5" fillId="0" borderId="0" xfId="20" applyFont="1" applyAlignment="1">
      <alignment vertical="top"/>
      <protection/>
    </xf>
    <xf numFmtId="164" fontId="6" fillId="0" borderId="4" xfId="20" applyFont="1" applyBorder="1" applyAlignment="1">
      <alignment vertical="top"/>
      <protection/>
    </xf>
    <xf numFmtId="164" fontId="5" fillId="0" borderId="5" xfId="20" applyFont="1" applyBorder="1" applyAlignment="1">
      <alignment vertical="top"/>
      <protection/>
    </xf>
    <xf numFmtId="164" fontId="5" fillId="0" borderId="6" xfId="20" applyFont="1" applyBorder="1" applyAlignment="1">
      <alignment vertical="top"/>
      <protection/>
    </xf>
    <xf numFmtId="164" fontId="6" fillId="0" borderId="7" xfId="20" applyFont="1" applyBorder="1" applyAlignment="1">
      <alignment horizontal="right" vertical="top" wrapText="1"/>
      <protection/>
    </xf>
    <xf numFmtId="164" fontId="6" fillId="0" borderId="8" xfId="20" applyFont="1" applyBorder="1" applyAlignment="1">
      <alignment horizontal="right" vertical="top" wrapText="1"/>
      <protection/>
    </xf>
    <xf numFmtId="164" fontId="6" fillId="0" borderId="9" xfId="20" applyFont="1" applyBorder="1" applyAlignment="1">
      <alignment horizontal="right" vertical="top" wrapText="1"/>
      <protection/>
    </xf>
    <xf numFmtId="164" fontId="5" fillId="0" borderId="7" xfId="20" applyFont="1" applyFill="1" applyBorder="1" applyAlignment="1">
      <alignment horizontal="right" vertical="top" wrapText="1"/>
      <protection/>
    </xf>
    <xf numFmtId="164" fontId="6" fillId="0" borderId="8" xfId="20" applyFont="1" applyFill="1" applyBorder="1" applyAlignment="1">
      <alignment horizontal="right" vertical="top"/>
      <protection/>
    </xf>
    <xf numFmtId="164" fontId="6" fillId="0" borderId="9" xfId="20" applyFont="1" applyFill="1" applyBorder="1" applyAlignment="1">
      <alignment horizontal="right" vertical="top"/>
      <protection/>
    </xf>
    <xf numFmtId="164" fontId="5" fillId="0" borderId="10" xfId="20" applyFont="1" applyFill="1" applyBorder="1" applyAlignment="1">
      <alignment horizontal="right" vertical="top" wrapText="1"/>
      <protection/>
    </xf>
    <xf numFmtId="164" fontId="6" fillId="0" borderId="11" xfId="20" applyFont="1" applyFill="1" applyBorder="1" applyAlignment="1">
      <alignment horizontal="right" vertical="top"/>
      <protection/>
    </xf>
    <xf numFmtId="164" fontId="6" fillId="0" borderId="12" xfId="20" applyFont="1" applyFill="1" applyBorder="1" applyAlignment="1">
      <alignment horizontal="right" vertical="top"/>
      <protection/>
    </xf>
    <xf numFmtId="164" fontId="5" fillId="0" borderId="13" xfId="20" applyFont="1" applyFill="1" applyBorder="1" applyAlignment="1">
      <alignment horizontal="right" vertical="top" wrapText="1"/>
      <protection/>
    </xf>
    <xf numFmtId="164" fontId="6" fillId="0" borderId="14" xfId="20" applyFont="1" applyFill="1" applyBorder="1" applyAlignment="1">
      <alignment horizontal="right" vertical="top"/>
      <protection/>
    </xf>
    <xf numFmtId="164" fontId="6" fillId="0" borderId="15" xfId="20" applyFont="1" applyFill="1" applyBorder="1" applyAlignment="1">
      <alignment horizontal="right" vertical="top"/>
      <protection/>
    </xf>
    <xf numFmtId="164" fontId="1" fillId="0" borderId="3" xfId="20" applyBorder="1">
      <alignment/>
      <protection/>
    </xf>
    <xf numFmtId="164" fontId="6" fillId="0" borderId="16" xfId="20" applyFont="1" applyBorder="1" applyAlignment="1">
      <alignment horizontal="center" vertical="top" wrapText="1"/>
      <protection/>
    </xf>
    <xf numFmtId="164" fontId="6" fillId="0" borderId="3" xfId="20" applyFont="1" applyBorder="1" applyAlignment="1">
      <alignment horizontal="center" vertical="top" wrapText="1"/>
      <protection/>
    </xf>
    <xf numFmtId="164" fontId="6" fillId="0" borderId="17" xfId="20" applyFont="1" applyBorder="1" applyAlignment="1">
      <alignment horizontal="center" vertical="top"/>
      <protection/>
    </xf>
    <xf numFmtId="164" fontId="6" fillId="0" borderId="18" xfId="20" applyFont="1" applyBorder="1" applyAlignment="1">
      <alignment horizontal="center" vertical="top"/>
      <protection/>
    </xf>
    <xf numFmtId="164" fontId="6" fillId="0" borderId="19" xfId="20" applyFont="1" applyBorder="1" applyAlignment="1">
      <alignment horizontal="center" vertical="top" wrapText="1"/>
      <protection/>
    </xf>
    <xf numFmtId="164" fontId="6" fillId="0" borderId="7" xfId="20" applyFont="1" applyBorder="1" applyAlignment="1">
      <alignment horizontal="center" vertical="top" wrapText="1"/>
      <protection/>
    </xf>
    <xf numFmtId="164" fontId="6" fillId="0" borderId="9" xfId="20" applyFont="1" applyBorder="1" applyAlignment="1">
      <alignment horizontal="center" vertical="top" wrapText="1"/>
      <protection/>
    </xf>
    <xf numFmtId="164" fontId="6" fillId="0" borderId="20" xfId="20" applyFont="1" applyBorder="1" applyAlignment="1">
      <alignment horizontal="center" vertical="top" wrapText="1"/>
      <protection/>
    </xf>
    <xf numFmtId="164" fontId="5" fillId="0" borderId="7" xfId="20" applyFont="1" applyBorder="1" applyAlignment="1">
      <alignment vertical="top"/>
      <protection/>
    </xf>
    <xf numFmtId="169" fontId="5" fillId="0" borderId="20" xfId="20" applyNumberFormat="1" applyFont="1" applyBorder="1" applyAlignment="1">
      <alignment vertical="top"/>
      <protection/>
    </xf>
    <xf numFmtId="168" fontId="5" fillId="0" borderId="7" xfId="20" applyNumberFormat="1" applyFont="1" applyFill="1" applyBorder="1" applyAlignment="1">
      <alignment horizontal="right" vertical="top"/>
      <protection/>
    </xf>
    <xf numFmtId="169" fontId="5" fillId="0" borderId="9" xfId="20" applyNumberFormat="1" applyFont="1" applyFill="1" applyBorder="1" applyAlignment="1">
      <alignment vertical="top"/>
      <protection/>
    </xf>
    <xf numFmtId="164" fontId="5" fillId="0" borderId="7" xfId="20" applyFont="1" applyFill="1" applyBorder="1" applyAlignment="1">
      <alignment vertical="top"/>
      <protection/>
    </xf>
    <xf numFmtId="164" fontId="5" fillId="0" borderId="20" xfId="20" applyFont="1" applyFill="1" applyBorder="1" applyAlignment="1">
      <alignment vertical="top"/>
      <protection/>
    </xf>
    <xf numFmtId="164" fontId="5" fillId="0" borderId="9" xfId="20" applyFont="1" applyFill="1" applyBorder="1" applyAlignment="1">
      <alignment vertical="top"/>
      <protection/>
    </xf>
    <xf numFmtId="164" fontId="5" fillId="0" borderId="20" xfId="20" applyFont="1" applyBorder="1" applyAlignment="1">
      <alignment vertical="top"/>
      <protection/>
    </xf>
    <xf numFmtId="170" fontId="5" fillId="0" borderId="7" xfId="20" applyNumberFormat="1" applyFont="1" applyFill="1" applyBorder="1" applyAlignment="1">
      <alignment horizontal="right" vertical="top"/>
      <protection/>
    </xf>
    <xf numFmtId="164" fontId="5" fillId="0" borderId="20" xfId="20" applyFont="1" applyBorder="1" applyAlignment="1">
      <alignment horizontal="right" vertical="top"/>
      <protection/>
    </xf>
    <xf numFmtId="164" fontId="5" fillId="0" borderId="9" xfId="20" applyFont="1" applyFill="1" applyBorder="1" applyAlignment="1">
      <alignment horizontal="right" vertical="top"/>
      <protection/>
    </xf>
    <xf numFmtId="164" fontId="5" fillId="0" borderId="10" xfId="20" applyFont="1" applyBorder="1" applyAlignment="1">
      <alignment vertical="top"/>
      <protection/>
    </xf>
    <xf numFmtId="164" fontId="5" fillId="0" borderId="21" xfId="20" applyFont="1" applyBorder="1" applyAlignment="1">
      <alignment horizontal="right" vertical="top"/>
      <protection/>
    </xf>
    <xf numFmtId="170" fontId="5" fillId="0" borderId="10" xfId="20" applyNumberFormat="1" applyFont="1" applyFill="1" applyBorder="1" applyAlignment="1">
      <alignment horizontal="right" vertical="top"/>
      <protection/>
    </xf>
    <xf numFmtId="164" fontId="5" fillId="0" borderId="12" xfId="20" applyFont="1" applyFill="1" applyBorder="1" applyAlignment="1">
      <alignment horizontal="right" vertical="top"/>
      <protection/>
    </xf>
    <xf numFmtId="164" fontId="5" fillId="0" borderId="10" xfId="20" applyFont="1" applyFill="1" applyBorder="1" applyAlignment="1">
      <alignment vertical="top"/>
      <protection/>
    </xf>
    <xf numFmtId="164" fontId="5" fillId="0" borderId="21" xfId="20" applyFont="1" applyFill="1" applyBorder="1" applyAlignment="1">
      <alignment vertical="top"/>
      <protection/>
    </xf>
    <xf numFmtId="164" fontId="5" fillId="0" borderId="12" xfId="20" applyFont="1" applyFill="1" applyBorder="1" applyAlignment="1">
      <alignment vertical="top"/>
      <protection/>
    </xf>
    <xf numFmtId="164" fontId="5" fillId="0" borderId="13" xfId="20" applyFont="1" applyBorder="1" applyAlignment="1">
      <alignment vertical="top"/>
      <protection/>
    </xf>
    <xf numFmtId="164" fontId="5" fillId="0" borderId="22" xfId="20" applyFont="1" applyBorder="1" applyAlignment="1">
      <alignment horizontal="right" vertical="top"/>
      <protection/>
    </xf>
    <xf numFmtId="168" fontId="5" fillId="0" borderId="13" xfId="20" applyNumberFormat="1" applyFont="1" applyFill="1" applyBorder="1" applyAlignment="1">
      <alignment horizontal="right" vertical="top"/>
      <protection/>
    </xf>
    <xf numFmtId="164" fontId="5" fillId="0" borderId="15" xfId="20" applyFont="1" applyFill="1" applyBorder="1" applyAlignment="1">
      <alignment horizontal="right" vertical="top"/>
      <protection/>
    </xf>
    <xf numFmtId="164" fontId="5" fillId="0" borderId="13" xfId="20" applyFont="1" applyFill="1" applyBorder="1" applyAlignment="1">
      <alignment vertical="top"/>
      <protection/>
    </xf>
    <xf numFmtId="164" fontId="5" fillId="0" borderId="22" xfId="20" applyFont="1" applyFill="1" applyBorder="1" applyAlignment="1">
      <alignment vertical="top"/>
      <protection/>
    </xf>
    <xf numFmtId="164" fontId="5" fillId="0" borderId="15" xfId="20" applyFont="1" applyFill="1" applyBorder="1" applyAlignment="1">
      <alignment vertical="top"/>
      <protection/>
    </xf>
    <xf numFmtId="164" fontId="5" fillId="0" borderId="0" xfId="20" applyFont="1" applyAlignment="1">
      <alignment vertical="top" wrapText="1"/>
      <protection/>
    </xf>
    <xf numFmtId="164" fontId="5" fillId="0" borderId="0" xfId="20" applyFont="1" applyFill="1" applyAlignment="1">
      <alignment vertical="top"/>
      <protection/>
    </xf>
    <xf numFmtId="164" fontId="5" fillId="0" borderId="23" xfId="20" applyFont="1" applyFill="1" applyBorder="1" applyAlignment="1">
      <alignment vertical="top"/>
      <protection/>
    </xf>
    <xf numFmtId="164" fontId="6" fillId="0" borderId="24" xfId="20" applyFont="1" applyFill="1" applyBorder="1" applyAlignment="1">
      <alignment vertical="top"/>
      <protection/>
    </xf>
    <xf numFmtId="164" fontId="6" fillId="0" borderId="25" xfId="20" applyFont="1" applyFill="1" applyBorder="1" applyAlignment="1">
      <alignment horizontal="center" vertical="top" wrapText="1"/>
      <protection/>
    </xf>
    <xf numFmtId="164" fontId="6" fillId="0" borderId="26" xfId="20" applyFont="1" applyFill="1" applyBorder="1" applyAlignment="1">
      <alignment horizontal="center" vertical="top"/>
      <protection/>
    </xf>
    <xf numFmtId="164" fontId="6" fillId="0" borderId="27" xfId="20" applyFont="1" applyFill="1" applyBorder="1" applyAlignment="1">
      <alignment horizontal="center" vertical="top" wrapText="1"/>
      <protection/>
    </xf>
    <xf numFmtId="168" fontId="5" fillId="0" borderId="8" xfId="20" applyNumberFormat="1" applyFont="1" applyFill="1" applyBorder="1" applyAlignment="1">
      <alignment vertical="top" wrapText="1"/>
      <protection/>
    </xf>
    <xf numFmtId="170" fontId="5" fillId="0" borderId="8" xfId="20" applyNumberFormat="1" applyFont="1" applyFill="1" applyBorder="1" applyAlignment="1">
      <alignment vertical="top" wrapText="1"/>
      <protection/>
    </xf>
    <xf numFmtId="170" fontId="5" fillId="0" borderId="8" xfId="20" applyNumberFormat="1" applyFont="1" applyFill="1" applyBorder="1" applyAlignment="1">
      <alignment horizontal="right" vertical="top" wrapText="1"/>
      <protection/>
    </xf>
    <xf numFmtId="167" fontId="5" fillId="0" borderId="7" xfId="15" applyNumberFormat="1" applyFont="1" applyFill="1" applyBorder="1" applyAlignment="1" applyProtection="1">
      <alignment vertical="top"/>
      <protection/>
    </xf>
    <xf numFmtId="167" fontId="5" fillId="0" borderId="8" xfId="15" applyNumberFormat="1" applyFont="1" applyFill="1" applyBorder="1" applyAlignment="1" applyProtection="1">
      <alignment vertical="top"/>
      <protection/>
    </xf>
    <xf numFmtId="167" fontId="5" fillId="0" borderId="9" xfId="15" applyNumberFormat="1" applyFont="1" applyFill="1" applyBorder="1" applyAlignment="1" applyProtection="1">
      <alignment vertical="top"/>
      <protection/>
    </xf>
    <xf numFmtId="167" fontId="6" fillId="0" borderId="13" xfId="15" applyNumberFormat="1" applyFont="1" applyFill="1" applyBorder="1" applyAlignment="1" applyProtection="1">
      <alignment vertical="top"/>
      <protection/>
    </xf>
    <xf numFmtId="167" fontId="5" fillId="0" borderId="14" xfId="15" applyNumberFormat="1" applyFont="1" applyFill="1" applyBorder="1" applyAlignment="1" applyProtection="1">
      <alignment vertical="top"/>
      <protection/>
    </xf>
    <xf numFmtId="167" fontId="6" fillId="0" borderId="15" xfId="15" applyNumberFormat="1" applyFont="1" applyFill="1" applyBorder="1" applyAlignment="1" applyProtection="1">
      <alignment vertical="top"/>
      <protection/>
    </xf>
    <xf numFmtId="164" fontId="2" fillId="0" borderId="1" xfId="20" applyFont="1" applyBorder="1">
      <alignment/>
      <protection/>
    </xf>
    <xf numFmtId="164" fontId="6" fillId="0" borderId="28" xfId="20" applyFont="1" applyBorder="1" applyAlignment="1">
      <alignment horizontal="center" vertical="top"/>
      <protection/>
    </xf>
    <xf numFmtId="167" fontId="5" fillId="0" borderId="7" xfId="15" applyNumberFormat="1" applyFont="1" applyFill="1" applyBorder="1" applyAlignment="1" applyProtection="1">
      <alignment horizontal="right" vertical="top" wrapText="1"/>
      <protection/>
    </xf>
    <xf numFmtId="167" fontId="5" fillId="0" borderId="9" xfId="15" applyNumberFormat="1" applyFont="1" applyFill="1" applyBorder="1" applyAlignment="1" applyProtection="1">
      <alignment horizontal="right" vertical="top" wrapText="1"/>
      <protection/>
    </xf>
    <xf numFmtId="167" fontId="5" fillId="0" borderId="7" xfId="15" applyNumberFormat="1" applyFont="1" applyFill="1" applyBorder="1" applyAlignment="1" applyProtection="1">
      <alignment horizontal="right" vertical="top"/>
      <protection/>
    </xf>
    <xf numFmtId="167" fontId="5" fillId="0" borderId="9" xfId="15" applyNumberFormat="1" applyFont="1" applyFill="1" applyBorder="1" applyAlignment="1" applyProtection="1">
      <alignment horizontal="right" vertical="top"/>
      <protection/>
    </xf>
    <xf numFmtId="167" fontId="5" fillId="0" borderId="10" xfId="15" applyNumberFormat="1" applyFont="1" applyFill="1" applyBorder="1" applyAlignment="1" applyProtection="1">
      <alignment horizontal="right" vertical="top"/>
      <protection/>
    </xf>
    <xf numFmtId="167" fontId="5" fillId="0" borderId="12" xfId="15" applyNumberFormat="1" applyFont="1" applyFill="1" applyBorder="1" applyAlignment="1" applyProtection="1">
      <alignment horizontal="right" vertical="top"/>
      <protection/>
    </xf>
    <xf numFmtId="167" fontId="5" fillId="0" borderId="13" xfId="15" applyNumberFormat="1" applyFont="1" applyFill="1" applyBorder="1" applyAlignment="1" applyProtection="1">
      <alignment horizontal="right" vertical="top"/>
      <protection/>
    </xf>
    <xf numFmtId="167" fontId="5" fillId="0" borderId="15" xfId="15" applyNumberFormat="1" applyFont="1" applyFill="1" applyBorder="1" applyAlignment="1" applyProtection="1">
      <alignment horizontal="right" vertical="top"/>
      <protection/>
    </xf>
    <xf numFmtId="167" fontId="2" fillId="0" borderId="0" xfId="20" applyNumberFormat="1" applyFo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8.7109375" style="1" customWidth="1"/>
    <col min="2" max="2" width="30.28125" style="1" customWidth="1"/>
    <col min="3" max="3" width="13.421875" style="1" customWidth="1"/>
    <col min="4" max="4" width="10.57421875" style="1" customWidth="1"/>
    <col min="5" max="5" width="12.00390625" style="1" customWidth="1"/>
    <col min="6" max="6" width="10.57421875" style="1" customWidth="1"/>
    <col min="7" max="16384" width="8.7109375" style="1" customWidth="1"/>
  </cols>
  <sheetData>
    <row r="3" spans="1:4" ht="12.75">
      <c r="A3" s="2" t="s">
        <v>0</v>
      </c>
      <c r="B3" s="1" t="s">
        <v>1</v>
      </c>
      <c r="C3" s="1" t="s">
        <v>2</v>
      </c>
      <c r="D3" s="1" t="s">
        <v>3</v>
      </c>
    </row>
    <row r="4" ht="12.75">
      <c r="A4" s="2"/>
    </row>
    <row r="5" spans="1:6" ht="12.75">
      <c r="A5" s="2" t="s">
        <v>4</v>
      </c>
      <c r="B5" s="3" t="s">
        <v>5</v>
      </c>
      <c r="C5" s="4"/>
      <c r="D5" s="4"/>
      <c r="E5" s="4"/>
      <c r="F5" s="4" t="s">
        <v>6</v>
      </c>
    </row>
    <row r="6" spans="1:6" ht="12.75">
      <c r="A6" s="2"/>
      <c r="C6" s="4"/>
      <c r="D6" s="4"/>
      <c r="E6" s="4"/>
      <c r="F6" s="4"/>
    </row>
    <row r="7" spans="1:6" ht="12.75">
      <c r="A7" s="2"/>
      <c r="C7" s="5" t="s">
        <v>7</v>
      </c>
      <c r="D7" s="5" t="s">
        <v>8</v>
      </c>
      <c r="E7" s="5" t="s">
        <v>9</v>
      </c>
      <c r="F7" s="5" t="s">
        <v>10</v>
      </c>
    </row>
    <row r="8" ht="12.75">
      <c r="A8" s="2"/>
    </row>
    <row r="9" spans="1:6" ht="12.75">
      <c r="A9" s="2"/>
      <c r="B9" s="1" t="s">
        <v>11</v>
      </c>
      <c r="C9" s="6">
        <v>500000</v>
      </c>
      <c r="D9" s="6">
        <v>600000</v>
      </c>
      <c r="E9" s="6">
        <v>500000</v>
      </c>
      <c r="F9" s="6">
        <f>+C9+D9+E9</f>
        <v>1600000</v>
      </c>
    </row>
    <row r="10" spans="1:6" ht="12.75">
      <c r="A10" s="2"/>
      <c r="C10" s="4"/>
      <c r="D10" s="4"/>
      <c r="E10" s="4"/>
      <c r="F10" s="4"/>
    </row>
    <row r="11" spans="1:6" ht="12.75">
      <c r="A11" s="2"/>
      <c r="B11" s="7">
        <v>0.12</v>
      </c>
      <c r="C11" s="4">
        <f>+C9*0.12</f>
        <v>60000</v>
      </c>
      <c r="D11" s="4">
        <f>+D9*0.12</f>
        <v>72000</v>
      </c>
      <c r="E11" s="4">
        <f>+E9*0.12</f>
        <v>60000</v>
      </c>
      <c r="F11" s="4">
        <f>+C11+D11+E11</f>
        <v>192000</v>
      </c>
    </row>
    <row r="12" spans="1:6" ht="12.75">
      <c r="A12" s="2"/>
      <c r="B12" s="7">
        <v>0.02</v>
      </c>
      <c r="C12" s="4">
        <f>+C11*0.02</f>
        <v>1200</v>
      </c>
      <c r="D12" s="4">
        <f>+D11*0.02</f>
        <v>1440</v>
      </c>
      <c r="E12" s="4">
        <f>+E11*0.02</f>
        <v>1200</v>
      </c>
      <c r="F12" s="4">
        <f>+C12+D12+E12</f>
        <v>3840</v>
      </c>
    </row>
    <row r="13" spans="1:6" ht="12.75">
      <c r="A13" s="2"/>
      <c r="B13" s="7">
        <v>0.01</v>
      </c>
      <c r="C13" s="4">
        <f>+C11*0.01</f>
        <v>600</v>
      </c>
      <c r="D13" s="4">
        <f>+D11*0.01</f>
        <v>720</v>
      </c>
      <c r="E13" s="4">
        <f>+E11*0.01</f>
        <v>600</v>
      </c>
      <c r="F13" s="4">
        <f>+C13+D13+E13</f>
        <v>1920</v>
      </c>
    </row>
    <row r="14" spans="1:6" ht="12.75">
      <c r="A14" s="2"/>
      <c r="C14" s="4"/>
      <c r="D14" s="4"/>
      <c r="E14" s="4"/>
      <c r="F14" s="4"/>
    </row>
    <row r="15" spans="1:6" ht="12.75">
      <c r="A15" s="2"/>
      <c r="B15" s="1" t="s">
        <v>10</v>
      </c>
      <c r="C15" s="8">
        <f>+C11+C12+C13</f>
        <v>61800</v>
      </c>
      <c r="D15" s="8">
        <f>+D11+D12+D13</f>
        <v>74160</v>
      </c>
      <c r="E15" s="8">
        <f>+E11+E12+E13</f>
        <v>61800</v>
      </c>
      <c r="F15" s="8">
        <f>+F11+F12+F13</f>
        <v>197760</v>
      </c>
    </row>
    <row r="16" ht="12.75">
      <c r="A16" s="2"/>
    </row>
    <row r="17" spans="1:2" ht="12.75">
      <c r="A17" s="2" t="s">
        <v>12</v>
      </c>
      <c r="B17" s="3" t="s">
        <v>13</v>
      </c>
    </row>
    <row r="18" ht="12.75">
      <c r="A18" s="2"/>
    </row>
    <row r="19" spans="1:6" ht="12.75">
      <c r="A19" s="2"/>
      <c r="C19" s="5" t="s">
        <v>7</v>
      </c>
      <c r="D19" s="5" t="s">
        <v>8</v>
      </c>
      <c r="E19" s="5" t="s">
        <v>9</v>
      </c>
      <c r="F19" s="5" t="s">
        <v>10</v>
      </c>
    </row>
    <row r="20" ht="12.75">
      <c r="A20" s="2"/>
    </row>
    <row r="21" spans="1:6" ht="12.75">
      <c r="A21" s="2"/>
      <c r="B21" s="1" t="s">
        <v>11</v>
      </c>
      <c r="C21" s="4">
        <v>1000000</v>
      </c>
      <c r="D21" s="4">
        <v>1250000</v>
      </c>
      <c r="E21" s="4">
        <v>1500000</v>
      </c>
      <c r="F21" s="4">
        <f>+C21+D21+E21</f>
        <v>3750000</v>
      </c>
    </row>
    <row r="22" spans="1:6" ht="12.75">
      <c r="A22" s="2"/>
      <c r="C22" s="4"/>
      <c r="D22" s="4"/>
      <c r="E22" s="4"/>
      <c r="F22" s="4"/>
    </row>
    <row r="23" spans="1:6" ht="12.75">
      <c r="A23" s="2" t="s">
        <v>14</v>
      </c>
      <c r="B23" s="1" t="s">
        <v>15</v>
      </c>
      <c r="C23" s="4">
        <f>+C21*0.75</f>
        <v>750000</v>
      </c>
      <c r="D23" s="4">
        <f>+D21*0.75</f>
        <v>937500</v>
      </c>
      <c r="E23" s="4">
        <f>+E21*0.75</f>
        <v>1125000</v>
      </c>
      <c r="F23" s="4">
        <f>+C23+D23+E23</f>
        <v>2812500</v>
      </c>
    </row>
    <row r="24" spans="1:6" ht="12.75">
      <c r="A24" s="2"/>
      <c r="C24" s="4"/>
      <c r="D24" s="4"/>
      <c r="E24" s="4"/>
      <c r="F24" s="4"/>
    </row>
    <row r="25" spans="1:6" ht="12.75">
      <c r="A25" s="2"/>
      <c r="B25" s="1" t="s">
        <v>16</v>
      </c>
      <c r="C25" s="8">
        <f>+C21-C23</f>
        <v>250000</v>
      </c>
      <c r="D25" s="8">
        <f>+D21-D23</f>
        <v>312500</v>
      </c>
      <c r="E25" s="8">
        <f>+E21-E23</f>
        <v>375000</v>
      </c>
      <c r="F25" s="8">
        <f>+F21-F23</f>
        <v>937500</v>
      </c>
    </row>
    <row r="26" spans="1:6" ht="12.75">
      <c r="A26" s="2"/>
      <c r="C26" s="4"/>
      <c r="D26" s="4"/>
      <c r="E26" s="4"/>
      <c r="F26" s="4"/>
    </row>
    <row r="27" spans="1:6" ht="12.75">
      <c r="A27" s="2"/>
      <c r="B27" s="7">
        <v>0.12</v>
      </c>
      <c r="C27" s="4">
        <f>+C25*0.12</f>
        <v>30000</v>
      </c>
      <c r="D27" s="4">
        <f>+D25*0.12</f>
        <v>37500</v>
      </c>
      <c r="E27" s="4">
        <f>+E25*0.12</f>
        <v>45000</v>
      </c>
      <c r="F27" s="4">
        <f>+C27+D27+E27</f>
        <v>112500</v>
      </c>
    </row>
    <row r="28" spans="1:6" ht="12.75">
      <c r="A28" s="2"/>
      <c r="B28" s="7">
        <v>0.02</v>
      </c>
      <c r="C28" s="4">
        <f>+C27*0.02</f>
        <v>600</v>
      </c>
      <c r="D28" s="4">
        <f>+D27*0.02</f>
        <v>750</v>
      </c>
      <c r="E28" s="4">
        <f>+E27*0.02</f>
        <v>900</v>
      </c>
      <c r="F28" s="4">
        <f>+C28+D28+E28</f>
        <v>2250</v>
      </c>
    </row>
    <row r="29" spans="1:6" ht="12.75">
      <c r="A29" s="2"/>
      <c r="B29" s="7">
        <v>0.01</v>
      </c>
      <c r="C29" s="4">
        <f>+C27*0.01</f>
        <v>300</v>
      </c>
      <c r="D29" s="4">
        <f>+D27*0.01</f>
        <v>375</v>
      </c>
      <c r="E29" s="4">
        <f>+E27*0.01</f>
        <v>450</v>
      </c>
      <c r="F29" s="4">
        <f>+C29+D29+E29</f>
        <v>1125</v>
      </c>
    </row>
    <row r="30" spans="1:6" ht="12.75">
      <c r="A30" s="2"/>
      <c r="C30" s="4"/>
      <c r="D30" s="4"/>
      <c r="E30" s="4"/>
      <c r="F30" s="4"/>
    </row>
    <row r="31" spans="1:6" ht="12.75">
      <c r="A31" s="2"/>
      <c r="B31" s="1" t="s">
        <v>10</v>
      </c>
      <c r="C31" s="8">
        <f>+C27+C28+C29</f>
        <v>30900</v>
      </c>
      <c r="D31" s="8">
        <f>+D27+D28+D29</f>
        <v>38625</v>
      </c>
      <c r="E31" s="8">
        <f>+E27+E28+E29</f>
        <v>46350</v>
      </c>
      <c r="F31" s="8">
        <f>+F27+F28+F29</f>
        <v>115875</v>
      </c>
    </row>
    <row r="32" spans="1:6" ht="12.75">
      <c r="A32" s="2"/>
      <c r="C32" s="4"/>
      <c r="D32" s="4"/>
      <c r="E32" s="4"/>
      <c r="F32" s="4"/>
    </row>
    <row r="33" spans="1:2" ht="12.75">
      <c r="A33" s="2" t="s">
        <v>17</v>
      </c>
      <c r="B33" s="3" t="s">
        <v>18</v>
      </c>
    </row>
    <row r="34" ht="12.75">
      <c r="A34" s="2"/>
    </row>
    <row r="35" spans="1:6" ht="12.75">
      <c r="A35" s="2"/>
      <c r="C35" s="5" t="s">
        <v>7</v>
      </c>
      <c r="D35" s="5" t="s">
        <v>8</v>
      </c>
      <c r="E35" s="5" t="s">
        <v>9</v>
      </c>
      <c r="F35" s="5" t="s">
        <v>10</v>
      </c>
    </row>
    <row r="36" ht="12.75">
      <c r="A36" s="2"/>
    </row>
    <row r="37" spans="1:6" ht="12.75">
      <c r="A37" s="2"/>
      <c r="B37" s="1" t="s">
        <v>19</v>
      </c>
      <c r="C37" s="4">
        <v>50000</v>
      </c>
      <c r="D37" s="4">
        <v>75000</v>
      </c>
      <c r="E37" s="4">
        <v>100000</v>
      </c>
      <c r="F37" s="4">
        <f>+C37+D37+E37</f>
        <v>225000</v>
      </c>
    </row>
    <row r="38" spans="1:6" ht="12.75">
      <c r="A38" s="2"/>
      <c r="B38" s="1" t="s">
        <v>20</v>
      </c>
      <c r="C38" s="4">
        <v>50000</v>
      </c>
      <c r="D38" s="4">
        <v>75000</v>
      </c>
      <c r="E38" s="4">
        <v>100000</v>
      </c>
      <c r="F38" s="4">
        <f>+C38+D38+E38</f>
        <v>225000</v>
      </c>
    </row>
    <row r="39" spans="1:6" ht="12.75">
      <c r="A39" s="2"/>
      <c r="C39" s="4"/>
      <c r="D39" s="4"/>
      <c r="E39" s="4"/>
      <c r="F39" s="4"/>
    </row>
    <row r="40" spans="1:6" ht="12.75">
      <c r="A40" s="2"/>
      <c r="B40" s="1" t="s">
        <v>16</v>
      </c>
      <c r="C40" s="8">
        <f>+C37+C38</f>
        <v>100000</v>
      </c>
      <c r="D40" s="8">
        <f aca="true" t="shared" si="0" ref="D40:F40">+D37+D38</f>
        <v>150000</v>
      </c>
      <c r="E40" s="8">
        <f t="shared" si="0"/>
        <v>200000</v>
      </c>
      <c r="F40" s="8">
        <f t="shared" si="0"/>
        <v>450000</v>
      </c>
    </row>
    <row r="41" spans="1:6" ht="12.75">
      <c r="A41" s="2"/>
      <c r="C41" s="4"/>
      <c r="D41" s="4"/>
      <c r="E41" s="4"/>
      <c r="F41" s="4"/>
    </row>
    <row r="42" spans="1:7" ht="12.75">
      <c r="A42" s="2"/>
      <c r="B42" s="7" t="s">
        <v>21</v>
      </c>
      <c r="C42" s="4">
        <f>(+C37*0.012)+(+C38*0.006)</f>
        <v>900</v>
      </c>
      <c r="D42" s="4">
        <f aca="true" t="shared" si="1" ref="D42:E42">(+D37*0.012)+(+D38*0.006)</f>
        <v>1350</v>
      </c>
      <c r="E42" s="4">
        <f t="shared" si="1"/>
        <v>1800</v>
      </c>
      <c r="F42" s="4">
        <f>+C42+D42+E42</f>
        <v>4050</v>
      </c>
      <c r="G42" s="1" t="s">
        <v>6</v>
      </c>
    </row>
    <row r="43" spans="1:7" ht="12.75">
      <c r="A43" s="2"/>
      <c r="B43" s="7">
        <v>0.02</v>
      </c>
      <c r="C43" s="4">
        <f>+C42*0.02</f>
        <v>18</v>
      </c>
      <c r="D43" s="4">
        <f>+D42*0.02</f>
        <v>27</v>
      </c>
      <c r="E43" s="4">
        <f>+E42*0.02</f>
        <v>36</v>
      </c>
      <c r="F43" s="4">
        <f>+C43+D43+E43</f>
        <v>81</v>
      </c>
      <c r="G43" s="1" t="s">
        <v>22</v>
      </c>
    </row>
    <row r="44" spans="1:7" ht="12.75">
      <c r="A44" s="2"/>
      <c r="B44" s="7">
        <v>0.01</v>
      </c>
      <c r="C44" s="4">
        <f>+C42*0.01</f>
        <v>9</v>
      </c>
      <c r="D44" s="4">
        <f>+D42*0.01</f>
        <v>13.5</v>
      </c>
      <c r="E44" s="4">
        <f>+E42*0.01</f>
        <v>18</v>
      </c>
      <c r="F44" s="4">
        <f>+C44+D44+E44</f>
        <v>40.5</v>
      </c>
      <c r="G44" s="1" t="s">
        <v>6</v>
      </c>
    </row>
    <row r="45" spans="1:6" ht="12.75">
      <c r="A45" s="2"/>
      <c r="C45" s="4"/>
      <c r="D45" s="4"/>
      <c r="E45" s="4"/>
      <c r="F45" s="4"/>
    </row>
    <row r="46" spans="1:6" ht="12.75">
      <c r="A46" s="2"/>
      <c r="B46" s="1" t="s">
        <v>10</v>
      </c>
      <c r="C46" s="8">
        <f>+C42+C43+C44</f>
        <v>927</v>
      </c>
      <c r="D46" s="8">
        <f>+D42+D43+D44</f>
        <v>1390.5</v>
      </c>
      <c r="E46" s="8">
        <f>+E42+E43+E44</f>
        <v>1854</v>
      </c>
      <c r="F46" s="8">
        <f>+F42+F43+F44</f>
        <v>4171.5</v>
      </c>
    </row>
    <row r="47" spans="1:6" ht="12.75">
      <c r="A47" s="2"/>
      <c r="C47" s="4"/>
      <c r="D47" s="4"/>
      <c r="E47" s="4"/>
      <c r="F47" s="4"/>
    </row>
    <row r="48" spans="1:2" ht="12.75">
      <c r="A48" s="2" t="s">
        <v>23</v>
      </c>
      <c r="B48" s="3" t="s">
        <v>24</v>
      </c>
    </row>
    <row r="49" ht="12.75">
      <c r="A49" s="2"/>
    </row>
    <row r="50" spans="1:6" ht="12.75">
      <c r="A50" s="2"/>
      <c r="C50" s="5" t="s">
        <v>7</v>
      </c>
      <c r="D50" s="5" t="s">
        <v>8</v>
      </c>
      <c r="E50" s="5" t="s">
        <v>9</v>
      </c>
      <c r="F50" s="5" t="s">
        <v>10</v>
      </c>
    </row>
    <row r="51" ht="12.75">
      <c r="A51" s="2"/>
    </row>
    <row r="52" spans="1:6" ht="12.75">
      <c r="A52" s="2"/>
      <c r="B52" s="1" t="s">
        <v>25</v>
      </c>
      <c r="C52" s="4">
        <v>50000</v>
      </c>
      <c r="D52" s="4">
        <v>75000</v>
      </c>
      <c r="E52" s="4">
        <v>100000</v>
      </c>
      <c r="F52" s="4">
        <f>+C52+D52+E52</f>
        <v>225000</v>
      </c>
    </row>
    <row r="53" spans="1:6" ht="12.75">
      <c r="A53" s="2" t="s">
        <v>14</v>
      </c>
      <c r="B53" s="1" t="s">
        <v>26</v>
      </c>
      <c r="C53" s="9">
        <f>+C52*0.9</f>
        <v>45000</v>
      </c>
      <c r="D53" s="9">
        <f aca="true" t="shared" si="2" ref="D53:F53">+D52*0.9</f>
        <v>67500</v>
      </c>
      <c r="E53" s="9">
        <f t="shared" si="2"/>
        <v>90000</v>
      </c>
      <c r="F53" s="9">
        <f t="shared" si="2"/>
        <v>202500</v>
      </c>
    </row>
    <row r="54" spans="1:6" ht="12.75">
      <c r="A54" s="2"/>
      <c r="C54" s="4">
        <f>+C52-C53</f>
        <v>5000</v>
      </c>
      <c r="D54" s="4">
        <f aca="true" t="shared" si="3" ref="D54:F54">+D52-D53</f>
        <v>7500</v>
      </c>
      <c r="E54" s="4">
        <f t="shared" si="3"/>
        <v>10000</v>
      </c>
      <c r="F54" s="4">
        <f t="shared" si="3"/>
        <v>22500</v>
      </c>
    </row>
    <row r="55" spans="1:6" ht="12.75">
      <c r="A55" s="2"/>
      <c r="B55" s="1" t="s">
        <v>27</v>
      </c>
      <c r="C55" s="4">
        <v>50000</v>
      </c>
      <c r="D55" s="4">
        <v>75000</v>
      </c>
      <c r="E55" s="4">
        <v>100000</v>
      </c>
      <c r="F55" s="4">
        <f>+C55+D55+E55</f>
        <v>225000</v>
      </c>
    </row>
    <row r="56" spans="1:6" ht="12.75">
      <c r="A56" s="2"/>
      <c r="B56" s="1" t="s">
        <v>28</v>
      </c>
      <c r="C56" s="4">
        <v>50000</v>
      </c>
      <c r="D56" s="4">
        <v>75000</v>
      </c>
      <c r="E56" s="4">
        <v>100000</v>
      </c>
      <c r="F56" s="4">
        <f>+C56+D56+E56</f>
        <v>225000</v>
      </c>
    </row>
    <row r="57" spans="1:6" ht="12.75">
      <c r="A57" s="2"/>
      <c r="B57" s="1" t="s">
        <v>16</v>
      </c>
      <c r="C57" s="8">
        <f>+C54+C55+C56</f>
        <v>105000</v>
      </c>
      <c r="D57" s="8">
        <f aca="true" t="shared" si="4" ref="D57:F57">+D54+D55+D56</f>
        <v>157500</v>
      </c>
      <c r="E57" s="8">
        <f t="shared" si="4"/>
        <v>210000</v>
      </c>
      <c r="F57" s="8">
        <f t="shared" si="4"/>
        <v>472500</v>
      </c>
    </row>
    <row r="58" spans="1:6" ht="12.75">
      <c r="A58" s="2"/>
      <c r="C58" s="4"/>
      <c r="D58" s="4"/>
      <c r="E58" s="4"/>
      <c r="F58" s="4"/>
    </row>
    <row r="59" spans="1:6" ht="12.75">
      <c r="A59" s="2"/>
      <c r="B59" s="7" t="s">
        <v>21</v>
      </c>
      <c r="C59" s="4">
        <f>(+C54*0.12)+(+C55*3/100)+(C56*1.5/100)</f>
        <v>2850</v>
      </c>
      <c r="D59" s="4">
        <f aca="true" t="shared" si="5" ref="D59:E59">(+D54*0.12)+(+D55*3/100)+(D56*1.5/100)</f>
        <v>4275</v>
      </c>
      <c r="E59" s="4">
        <f t="shared" si="5"/>
        <v>5700</v>
      </c>
      <c r="F59" s="4">
        <f>+C59+D59+E59</f>
        <v>12825</v>
      </c>
    </row>
    <row r="60" spans="1:6" ht="12.75">
      <c r="A60" s="2"/>
      <c r="B60" s="7">
        <v>0.02</v>
      </c>
      <c r="C60" s="4">
        <f>+C59*0.02</f>
        <v>57</v>
      </c>
      <c r="D60" s="4">
        <f>+D59*0.02</f>
        <v>85.5</v>
      </c>
      <c r="E60" s="4">
        <f>+E59*0.02</f>
        <v>114</v>
      </c>
      <c r="F60" s="4">
        <f>+C60+D60+E60</f>
        <v>256.5</v>
      </c>
    </row>
    <row r="61" spans="1:6" ht="12.75">
      <c r="A61" s="2"/>
      <c r="B61" s="7">
        <v>0.01</v>
      </c>
      <c r="C61" s="4">
        <f>+C59*0.01</f>
        <v>28.5</v>
      </c>
      <c r="D61" s="4">
        <f>+D59*0.01</f>
        <v>42.75</v>
      </c>
      <c r="E61" s="4">
        <f>+E59*0.01</f>
        <v>57</v>
      </c>
      <c r="F61" s="4">
        <f>+C61+D61+E61</f>
        <v>128.25</v>
      </c>
    </row>
    <row r="62" spans="1:6" ht="12.75">
      <c r="A62" s="2"/>
      <c r="C62" s="4"/>
      <c r="D62" s="4"/>
      <c r="E62" s="4"/>
      <c r="F62" s="4"/>
    </row>
    <row r="63" spans="1:6" ht="12.75">
      <c r="A63" s="2"/>
      <c r="B63" s="1" t="s">
        <v>10</v>
      </c>
      <c r="C63" s="8">
        <f>+C59+C60+C61</f>
        <v>2935.5</v>
      </c>
      <c r="D63" s="8">
        <f>+D59+D60+D61</f>
        <v>4403.25</v>
      </c>
      <c r="E63" s="8">
        <f>+E59+E60+E61</f>
        <v>5871</v>
      </c>
      <c r="F63" s="8">
        <f>+F59+F60+F61</f>
        <v>13209.75</v>
      </c>
    </row>
    <row r="64" spans="1:6" ht="12.75">
      <c r="A64" s="2"/>
      <c r="C64" s="4"/>
      <c r="D64" s="4"/>
      <c r="E64" s="4"/>
      <c r="F64" s="4"/>
    </row>
    <row r="65" spans="1:6" ht="12.75">
      <c r="A65" s="2" t="s">
        <v>29</v>
      </c>
      <c r="B65" s="3" t="s">
        <v>30</v>
      </c>
      <c r="C65" s="4"/>
      <c r="D65" s="4"/>
      <c r="E65" s="4"/>
      <c r="F65" s="4"/>
    </row>
    <row r="66" spans="1:7" ht="12.75">
      <c r="A66" s="2"/>
      <c r="B66" s="3"/>
      <c r="C66" s="10"/>
      <c r="D66" s="10"/>
      <c r="E66" s="10"/>
      <c r="F66" s="10" t="s">
        <v>31</v>
      </c>
      <c r="G66" s="3" t="s">
        <v>16</v>
      </c>
    </row>
    <row r="67" spans="1:7" ht="12.75">
      <c r="A67" s="2"/>
      <c r="B67" s="3" t="s">
        <v>32</v>
      </c>
      <c r="C67" s="10" t="s">
        <v>33</v>
      </c>
      <c r="D67" s="10" t="s">
        <v>34</v>
      </c>
      <c r="E67" s="10" t="s">
        <v>35</v>
      </c>
      <c r="F67" s="10" t="s">
        <v>36</v>
      </c>
      <c r="G67" s="10" t="s">
        <v>37</v>
      </c>
    </row>
    <row r="68" spans="1:6" ht="12.75">
      <c r="A68" s="2"/>
      <c r="C68" s="4"/>
      <c r="D68" s="4"/>
      <c r="E68" s="4"/>
      <c r="F68" s="4"/>
    </row>
    <row r="69" spans="1:10" ht="12.75">
      <c r="A69" s="2"/>
      <c r="B69" s="1">
        <v>10</v>
      </c>
      <c r="C69" s="4" t="s">
        <v>38</v>
      </c>
      <c r="D69" s="4">
        <v>7000</v>
      </c>
      <c r="E69" s="4">
        <v>500000</v>
      </c>
      <c r="F69" s="4">
        <f>+E69*B69</f>
        <v>5000000</v>
      </c>
      <c r="G69" s="1">
        <f>+F69/1000000</f>
        <v>5</v>
      </c>
      <c r="H69" s="1" t="s">
        <v>6</v>
      </c>
      <c r="I69" s="1" t="s">
        <v>6</v>
      </c>
      <c r="J69" s="1" t="s">
        <v>6</v>
      </c>
    </row>
    <row r="70" spans="1:10" ht="12.75">
      <c r="A70" s="2"/>
      <c r="B70" s="1">
        <v>10</v>
      </c>
      <c r="C70" s="4" t="s">
        <v>39</v>
      </c>
      <c r="D70" s="4">
        <v>11000</v>
      </c>
      <c r="E70" s="4">
        <v>750000</v>
      </c>
      <c r="F70" s="4">
        <f>+E70*B70</f>
        <v>7500000</v>
      </c>
      <c r="G70" s="1">
        <v>8</v>
      </c>
      <c r="H70" s="1" t="s">
        <v>6</v>
      </c>
      <c r="I70" s="1" t="s">
        <v>6</v>
      </c>
      <c r="J70" s="1" t="s">
        <v>6</v>
      </c>
    </row>
    <row r="71" spans="1:10" ht="12.75">
      <c r="A71" s="2"/>
      <c r="C71" s="4"/>
      <c r="D71" s="4"/>
      <c r="E71" s="4"/>
      <c r="F71" s="4"/>
      <c r="J71" s="1" t="s">
        <v>6</v>
      </c>
    </row>
    <row r="72" spans="1:6" ht="12.75">
      <c r="A72" s="2"/>
      <c r="B72" s="7" t="s">
        <v>21</v>
      </c>
      <c r="C72" s="4">
        <f>(+D69*G69)+(+D70*G70)</f>
        <v>123000</v>
      </c>
      <c r="D72" s="4">
        <f>+C72</f>
        <v>123000</v>
      </c>
      <c r="E72" s="4">
        <f>+D72</f>
        <v>123000</v>
      </c>
      <c r="F72" s="4">
        <f>+C72+D72+E72</f>
        <v>369000</v>
      </c>
    </row>
    <row r="73" spans="1:6" ht="12.75">
      <c r="A73" s="2"/>
      <c r="B73" s="7">
        <v>0.02</v>
      </c>
      <c r="C73" s="4">
        <f>+C72*0.02</f>
        <v>2460</v>
      </c>
      <c r="D73" s="4">
        <f>+D72*0.02</f>
        <v>2460</v>
      </c>
      <c r="E73" s="4">
        <f>+E72*0.02</f>
        <v>2460</v>
      </c>
      <c r="F73" s="4">
        <f>+C73+D73+E73</f>
        <v>7380</v>
      </c>
    </row>
    <row r="74" spans="1:6" ht="12.75">
      <c r="A74" s="2"/>
      <c r="B74" s="7">
        <v>0.01</v>
      </c>
      <c r="C74" s="4">
        <f>+C72*0.01</f>
        <v>1230</v>
      </c>
      <c r="D74" s="4">
        <f>+D72*0.01</f>
        <v>1230</v>
      </c>
      <c r="E74" s="4">
        <f>+E72*0.01</f>
        <v>1230</v>
      </c>
      <c r="F74" s="4">
        <f>+C74+D74+E74</f>
        <v>3690</v>
      </c>
    </row>
    <row r="75" spans="1:6" ht="12.75">
      <c r="A75" s="2"/>
      <c r="C75" s="4"/>
      <c r="D75" s="4"/>
      <c r="E75" s="4"/>
      <c r="F75" s="4"/>
    </row>
    <row r="76" spans="1:6" ht="12.75">
      <c r="A76" s="2"/>
      <c r="B76" s="1" t="s">
        <v>10</v>
      </c>
      <c r="C76" s="8">
        <f>+C72+C73+C74</f>
        <v>126690</v>
      </c>
      <c r="D76" s="8">
        <f>+D72+D73+D74</f>
        <v>126690</v>
      </c>
      <c r="E76" s="8">
        <f>+E72+E73+E74</f>
        <v>126690</v>
      </c>
      <c r="F76" s="8">
        <f>+F72+F73+F74</f>
        <v>380070</v>
      </c>
    </row>
    <row r="77" spans="1:6" ht="12.75">
      <c r="A77" s="2"/>
      <c r="C77" s="4"/>
      <c r="D77" s="4"/>
      <c r="E77" s="4"/>
      <c r="F77" s="4"/>
    </row>
    <row r="78" spans="1:6" ht="12.75">
      <c r="A78" s="2" t="s">
        <v>40</v>
      </c>
      <c r="B78" s="3" t="s">
        <v>41</v>
      </c>
      <c r="C78" s="4"/>
      <c r="D78" s="4"/>
      <c r="E78" s="4"/>
      <c r="F78" s="4"/>
    </row>
    <row r="79" spans="1:6" ht="12.75">
      <c r="A79" s="2"/>
      <c r="C79" s="4"/>
      <c r="D79" s="4"/>
      <c r="E79" s="4"/>
      <c r="F79" s="4"/>
    </row>
    <row r="80" spans="1:6" ht="12.75">
      <c r="A80" s="2"/>
      <c r="B80" s="7" t="s">
        <v>21</v>
      </c>
      <c r="C80" s="4">
        <f>+foreignexchange!D68</f>
        <v>7488</v>
      </c>
      <c r="D80" s="4">
        <f>+C80</f>
        <v>7488</v>
      </c>
      <c r="E80" s="4">
        <f>+D80</f>
        <v>7488</v>
      </c>
      <c r="F80" s="4">
        <f>+C80+D80+E80</f>
        <v>22464</v>
      </c>
    </row>
    <row r="81" spans="1:6" ht="12.75">
      <c r="A81" s="2"/>
      <c r="B81" s="7">
        <v>0.02</v>
      </c>
      <c r="C81" s="4">
        <f>+C80*0.02</f>
        <v>149.76</v>
      </c>
      <c r="D81" s="4">
        <f>+D80*0.02</f>
        <v>149.76</v>
      </c>
      <c r="E81" s="4">
        <f>+E80*0.02</f>
        <v>149.76</v>
      </c>
      <c r="F81" s="4">
        <f>+C81+D81+E81</f>
        <v>449.28</v>
      </c>
    </row>
    <row r="82" spans="1:6" ht="12.75">
      <c r="A82" s="2"/>
      <c r="B82" s="7">
        <v>0.01</v>
      </c>
      <c r="C82" s="4">
        <f>+C80*0.01</f>
        <v>74.88</v>
      </c>
      <c r="D82" s="4">
        <f>+D80*0.01</f>
        <v>74.88</v>
      </c>
      <c r="E82" s="4">
        <f>+E80*0.01</f>
        <v>74.88</v>
      </c>
      <c r="F82" s="4">
        <f>+C82+D82+E82</f>
        <v>224.64</v>
      </c>
    </row>
    <row r="83" spans="1:6" ht="12.75">
      <c r="A83" s="2"/>
      <c r="C83" s="4"/>
      <c r="D83" s="4"/>
      <c r="E83" s="4"/>
      <c r="F83" s="4"/>
    </row>
    <row r="84" spans="1:6" ht="12.75">
      <c r="A84" s="2"/>
      <c r="B84" s="3" t="s">
        <v>10</v>
      </c>
      <c r="C84" s="11">
        <f>+C80+C81+C82</f>
        <v>7712.64</v>
      </c>
      <c r="D84" s="11">
        <f>+D80+D81+D82</f>
        <v>7712.64</v>
      </c>
      <c r="E84" s="11">
        <f>+E80+E81+E82</f>
        <v>7712.64</v>
      </c>
      <c r="F84" s="11">
        <f>+F80+F81+F82</f>
        <v>23137.92</v>
      </c>
    </row>
    <row r="85" spans="1:6" ht="12.75">
      <c r="A85" s="2"/>
      <c r="C85" s="4"/>
      <c r="D85" s="4"/>
      <c r="E85" s="4"/>
      <c r="F85" s="4"/>
    </row>
    <row r="86" spans="1:6" ht="12.75">
      <c r="A86" s="2" t="s">
        <v>42</v>
      </c>
      <c r="B86" s="3" t="s">
        <v>43</v>
      </c>
      <c r="C86" s="12"/>
      <c r="D86" s="4"/>
      <c r="E86" s="4"/>
      <c r="F86" s="4" t="s">
        <v>6</v>
      </c>
    </row>
    <row r="87" spans="1:6" ht="12.75">
      <c r="A87" s="2"/>
      <c r="C87" s="4"/>
      <c r="D87" s="4"/>
      <c r="E87" s="4"/>
      <c r="F87" s="4"/>
    </row>
    <row r="88" spans="1:6" ht="12.75">
      <c r="A88" s="2"/>
      <c r="C88" s="5" t="s">
        <v>7</v>
      </c>
      <c r="D88" s="5" t="s">
        <v>8</v>
      </c>
      <c r="E88" s="5" t="s">
        <v>9</v>
      </c>
      <c r="F88" s="5" t="s">
        <v>10</v>
      </c>
    </row>
    <row r="89" ht="12.75">
      <c r="A89" s="2"/>
    </row>
    <row r="90" spans="1:6" ht="12.75">
      <c r="A90" s="2"/>
      <c r="B90" s="1" t="s">
        <v>44</v>
      </c>
      <c r="C90" s="4">
        <v>25000</v>
      </c>
      <c r="D90" s="4">
        <v>25000</v>
      </c>
      <c r="E90" s="4">
        <v>30000</v>
      </c>
      <c r="F90" s="4">
        <f>+C90+D90+E90</f>
        <v>80000</v>
      </c>
    </row>
    <row r="91" spans="1:6" ht="12.75">
      <c r="A91" s="2"/>
      <c r="C91" s="4"/>
      <c r="D91" s="4"/>
      <c r="E91" s="4"/>
      <c r="F91" s="4"/>
    </row>
    <row r="92" spans="1:6" ht="12.75">
      <c r="A92" s="2" t="s">
        <v>14</v>
      </c>
      <c r="B92" s="1" t="s">
        <v>45</v>
      </c>
      <c r="C92" s="4">
        <f>+C90*0.6</f>
        <v>15000.000000000002</v>
      </c>
      <c r="D92" s="4">
        <f>+D90*0.6</f>
        <v>15000.000000000002</v>
      </c>
      <c r="E92" s="4">
        <f>+E90*0.6</f>
        <v>18000.000000000004</v>
      </c>
      <c r="F92" s="4">
        <f>+C92+D92+E92</f>
        <v>48000.00000000001</v>
      </c>
    </row>
    <row r="93" spans="1:6" ht="12.75">
      <c r="A93" s="2"/>
      <c r="C93" s="4"/>
      <c r="D93" s="4"/>
      <c r="E93" s="4"/>
      <c r="F93" s="4"/>
    </row>
    <row r="94" spans="1:6" ht="12.75">
      <c r="A94" s="2"/>
      <c r="B94" s="1" t="s">
        <v>16</v>
      </c>
      <c r="C94" s="8">
        <f>+C90-C92</f>
        <v>9999.999999999998</v>
      </c>
      <c r="D94" s="8">
        <f>+D90-D92</f>
        <v>9999.999999999998</v>
      </c>
      <c r="E94" s="8">
        <f>+E90-E92</f>
        <v>11999.999999999996</v>
      </c>
      <c r="F94" s="8">
        <f>+F90-F92</f>
        <v>31999.999999999993</v>
      </c>
    </row>
    <row r="95" spans="1:6" ht="12.75">
      <c r="A95" s="2"/>
      <c r="C95" s="4"/>
      <c r="D95" s="4"/>
      <c r="E95" s="4"/>
      <c r="F95" s="4"/>
    </row>
    <row r="96" spans="1:6" ht="12.75">
      <c r="A96" s="2"/>
      <c r="B96" s="7">
        <v>0.12</v>
      </c>
      <c r="C96" s="4">
        <f>+C94*0.12</f>
        <v>1199.9999999999998</v>
      </c>
      <c r="D96" s="4">
        <f>+D94*0.12</f>
        <v>1199.9999999999998</v>
      </c>
      <c r="E96" s="4">
        <f>+E94*0.12</f>
        <v>1439.9999999999995</v>
      </c>
      <c r="F96" s="4">
        <f>+C96+D96+E96</f>
        <v>3839.999999999999</v>
      </c>
    </row>
    <row r="97" spans="1:6" ht="12.75">
      <c r="A97" s="2"/>
      <c r="B97" s="7">
        <v>0.02</v>
      </c>
      <c r="C97" s="4">
        <f>+C96*0.02</f>
        <v>23.999999999999996</v>
      </c>
      <c r="D97" s="4">
        <f>+D96*0.02</f>
        <v>23.999999999999996</v>
      </c>
      <c r="E97" s="4">
        <f>+E96*0.02</f>
        <v>28.79999999999999</v>
      </c>
      <c r="F97" s="4">
        <f>+C97+D97+E97</f>
        <v>76.79999999999998</v>
      </c>
    </row>
    <row r="98" spans="1:6" ht="12.75">
      <c r="A98" s="2"/>
      <c r="B98" s="7">
        <v>0.01</v>
      </c>
      <c r="C98" s="4">
        <f>+C96*0.01</f>
        <v>11.999999999999998</v>
      </c>
      <c r="D98" s="4">
        <f>+D96*0.01</f>
        <v>11.999999999999998</v>
      </c>
      <c r="E98" s="4">
        <f>+E96*0.01</f>
        <v>14.399999999999995</v>
      </c>
      <c r="F98" s="4">
        <f>+C98+D98+E98</f>
        <v>38.39999999999999</v>
      </c>
    </row>
    <row r="99" spans="1:6" ht="12.75">
      <c r="A99" s="2"/>
      <c r="C99" s="4"/>
      <c r="D99" s="4"/>
      <c r="E99" s="4"/>
      <c r="F99" s="4"/>
    </row>
    <row r="100" spans="1:6" ht="12.75">
      <c r="A100" s="2"/>
      <c r="B100" s="1" t="s">
        <v>10</v>
      </c>
      <c r="C100" s="8">
        <f>+C96+C97+C98</f>
        <v>1235.9999999999998</v>
      </c>
      <c r="D100" s="8">
        <f>+D96+D97+D98</f>
        <v>1235.9999999999998</v>
      </c>
      <c r="E100" s="8">
        <f>+E96+E97+E98</f>
        <v>1483.1999999999996</v>
      </c>
      <c r="F100" s="8">
        <f>+F96+F97+F98</f>
        <v>3955.1999999999994</v>
      </c>
    </row>
    <row r="101" spans="1:6" ht="12.75">
      <c r="A101" s="2"/>
      <c r="C101" s="4"/>
      <c r="D101" s="4"/>
      <c r="E101" s="4"/>
      <c r="F101" s="4"/>
    </row>
    <row r="102" spans="1:6" ht="12.75">
      <c r="A102" s="2" t="s">
        <v>46</v>
      </c>
      <c r="B102" s="3" t="s">
        <v>47</v>
      </c>
      <c r="C102" s="12"/>
      <c r="D102" s="12"/>
      <c r="E102" s="12"/>
      <c r="F102" s="12"/>
    </row>
    <row r="103" spans="1:6" ht="12.75">
      <c r="A103" s="2"/>
      <c r="C103" s="4"/>
      <c r="D103" s="4"/>
      <c r="E103" s="4"/>
      <c r="F103" s="4"/>
    </row>
    <row r="104" spans="1:6" ht="12.75">
      <c r="A104" s="2"/>
      <c r="C104" s="5" t="s">
        <v>7</v>
      </c>
      <c r="D104" s="5" t="s">
        <v>8</v>
      </c>
      <c r="E104" s="5" t="s">
        <v>9</v>
      </c>
      <c r="F104" s="5" t="s">
        <v>10</v>
      </c>
    </row>
    <row r="105" ht="12.75">
      <c r="A105" s="2"/>
    </row>
    <row r="106" spans="1:6" ht="12.75">
      <c r="A106" s="2"/>
      <c r="B106" s="1" t="s">
        <v>44</v>
      </c>
      <c r="C106" s="4">
        <v>500000</v>
      </c>
      <c r="D106" s="4">
        <v>750000</v>
      </c>
      <c r="E106" s="4">
        <v>1000000</v>
      </c>
      <c r="F106" s="4">
        <f>+C106+D106+E106</f>
        <v>2250000</v>
      </c>
    </row>
    <row r="107" spans="1:6" ht="12.75">
      <c r="A107" s="2"/>
      <c r="C107" s="4"/>
      <c r="D107" s="4"/>
      <c r="E107" s="4"/>
      <c r="F107" s="4"/>
    </row>
    <row r="108" spans="1:6" ht="12.75">
      <c r="A108" s="2" t="s">
        <v>14</v>
      </c>
      <c r="B108" s="1" t="s">
        <v>48</v>
      </c>
      <c r="C108" s="4"/>
      <c r="D108" s="4"/>
      <c r="E108" s="4"/>
      <c r="F108" s="4"/>
    </row>
    <row r="109" spans="1:6" ht="12.75">
      <c r="A109" s="2"/>
      <c r="B109" s="1" t="s">
        <v>49</v>
      </c>
      <c r="C109" s="9">
        <f>+C106/2</f>
        <v>250000</v>
      </c>
      <c r="D109" s="9">
        <f>+D106/2</f>
        <v>375000</v>
      </c>
      <c r="E109" s="9">
        <f>+E106/2</f>
        <v>500000</v>
      </c>
      <c r="F109" s="9">
        <f>+F106/2</f>
        <v>1125000</v>
      </c>
    </row>
    <row r="110" spans="1:6" ht="12.75">
      <c r="A110" s="2"/>
      <c r="C110" s="4">
        <f>+C106-C109</f>
        <v>250000</v>
      </c>
      <c r="D110" s="4">
        <f>+D106-D109</f>
        <v>375000</v>
      </c>
      <c r="E110" s="4">
        <f>+E106-E109</f>
        <v>500000</v>
      </c>
      <c r="F110" s="4">
        <f>+F106-F109</f>
        <v>1125000</v>
      </c>
    </row>
    <row r="111" spans="1:6" ht="12.75">
      <c r="A111" s="2"/>
      <c r="C111" s="4"/>
      <c r="D111" s="4"/>
      <c r="E111" s="4"/>
      <c r="F111" s="4"/>
    </row>
    <row r="112" spans="1:6" ht="12.75">
      <c r="A112" s="2" t="s">
        <v>14</v>
      </c>
      <c r="B112" s="1" t="s">
        <v>50</v>
      </c>
      <c r="C112" s="4">
        <f>+C110*0.4</f>
        <v>100000</v>
      </c>
      <c r="D112" s="4">
        <f>+D110*0.4</f>
        <v>150000</v>
      </c>
      <c r="E112" s="4">
        <f>+E110*0.4</f>
        <v>200000</v>
      </c>
      <c r="F112" s="4">
        <f>+C112+D112+E112</f>
        <v>450000</v>
      </c>
    </row>
    <row r="113" spans="1:6" ht="12.75">
      <c r="A113" s="2"/>
      <c r="C113" s="4"/>
      <c r="D113" s="4"/>
      <c r="E113" s="4"/>
      <c r="F113" s="4"/>
    </row>
    <row r="114" spans="1:6" ht="12.75">
      <c r="A114" s="2"/>
      <c r="B114" s="1" t="s">
        <v>16</v>
      </c>
      <c r="C114" s="8">
        <f>+C110-C112</f>
        <v>150000</v>
      </c>
      <c r="D114" s="8">
        <f>+D110-D112</f>
        <v>225000</v>
      </c>
      <c r="E114" s="8">
        <f>+E110-E112</f>
        <v>300000</v>
      </c>
      <c r="F114" s="8">
        <f>+F110-F112</f>
        <v>675000</v>
      </c>
    </row>
    <row r="115" spans="1:6" ht="12.75">
      <c r="A115" s="2"/>
      <c r="C115" s="4"/>
      <c r="D115" s="4"/>
      <c r="E115" s="4"/>
      <c r="F115" s="4"/>
    </row>
    <row r="116" spans="1:6" ht="12.75">
      <c r="A116" s="2"/>
      <c r="B116" s="7">
        <v>0.12</v>
      </c>
      <c r="C116" s="4">
        <f>+C114*0.12</f>
        <v>18000</v>
      </c>
      <c r="D116" s="4">
        <f>+D114*0.12</f>
        <v>27000</v>
      </c>
      <c r="E116" s="4">
        <f>+E114*0.12</f>
        <v>36000</v>
      </c>
      <c r="F116" s="4">
        <f>+C116+D116+E116</f>
        <v>81000</v>
      </c>
    </row>
    <row r="117" spans="1:6" ht="12.75">
      <c r="A117" s="2"/>
      <c r="B117" s="7">
        <v>0.02</v>
      </c>
      <c r="C117" s="4">
        <f>+C116*0.02</f>
        <v>360</v>
      </c>
      <c r="D117" s="4">
        <f>+D116*0.02</f>
        <v>540</v>
      </c>
      <c r="E117" s="4">
        <f>+E116*0.02</f>
        <v>720</v>
      </c>
      <c r="F117" s="4">
        <f>+C117+D117+E117</f>
        <v>1620</v>
      </c>
    </row>
    <row r="118" spans="1:6" ht="12.75">
      <c r="A118" s="2"/>
      <c r="B118" s="7">
        <v>0.01</v>
      </c>
      <c r="C118" s="4">
        <f>+C116*0.01</f>
        <v>180</v>
      </c>
      <c r="D118" s="4">
        <f>+D116*0.01</f>
        <v>270</v>
      </c>
      <c r="E118" s="4">
        <f>+E116*0.01</f>
        <v>360</v>
      </c>
      <c r="F118" s="4">
        <f>+C118+D118+E118</f>
        <v>810</v>
      </c>
    </row>
    <row r="119" spans="1:6" ht="12.75">
      <c r="A119" s="2"/>
      <c r="C119" s="4"/>
      <c r="D119" s="4"/>
      <c r="E119" s="4"/>
      <c r="F119" s="4"/>
    </row>
    <row r="120" spans="1:6" ht="12.75">
      <c r="A120" s="2"/>
      <c r="B120" s="1" t="s">
        <v>10</v>
      </c>
      <c r="C120" s="8">
        <f>+C116+C117+C118</f>
        <v>18540</v>
      </c>
      <c r="D120" s="8">
        <f>+D116+D117+D118</f>
        <v>27810</v>
      </c>
      <c r="E120" s="8">
        <f>+E116+E117+E118</f>
        <v>37080</v>
      </c>
      <c r="F120" s="8">
        <f>+F116+F117+F118</f>
        <v>83430</v>
      </c>
    </row>
    <row r="121" spans="1:6" ht="12.75">
      <c r="A121" s="2"/>
      <c r="C121" s="4"/>
      <c r="D121" s="4"/>
      <c r="E121" s="4"/>
      <c r="F121" s="4"/>
    </row>
    <row r="122" spans="1:6" ht="12.75">
      <c r="A122" s="2" t="s">
        <v>51</v>
      </c>
      <c r="B122" s="3" t="s">
        <v>52</v>
      </c>
      <c r="C122" s="4"/>
      <c r="D122" s="4"/>
      <c r="E122" s="4"/>
      <c r="F122" s="4" t="s">
        <v>6</v>
      </c>
    </row>
    <row r="123" spans="1:6" ht="12.75">
      <c r="A123" s="2"/>
      <c r="C123" s="4"/>
      <c r="D123" s="4"/>
      <c r="E123" s="4"/>
      <c r="F123" s="4"/>
    </row>
    <row r="124" spans="1:6" ht="12.75">
      <c r="A124" s="2"/>
      <c r="C124" s="5" t="s">
        <v>7</v>
      </c>
      <c r="D124" s="5" t="s">
        <v>8</v>
      </c>
      <c r="E124" s="5" t="s">
        <v>9</v>
      </c>
      <c r="F124" s="5" t="s">
        <v>10</v>
      </c>
    </row>
    <row r="125" ht="12.75">
      <c r="A125" s="2"/>
    </row>
    <row r="126" spans="1:6" ht="12.75">
      <c r="A126" s="2"/>
      <c r="B126" s="1" t="s">
        <v>16</v>
      </c>
      <c r="C126" s="6">
        <v>100000</v>
      </c>
      <c r="D126" s="6">
        <v>100000</v>
      </c>
      <c r="E126" s="6">
        <v>150000</v>
      </c>
      <c r="F126" s="6">
        <f>+C126+D126+E126</f>
        <v>350000</v>
      </c>
    </row>
    <row r="127" spans="1:6" ht="12.75">
      <c r="A127" s="2"/>
      <c r="C127" s="4"/>
      <c r="D127" s="4"/>
      <c r="E127" s="4"/>
      <c r="F127" s="4"/>
    </row>
    <row r="128" spans="1:6" ht="12.75">
      <c r="A128" s="2"/>
      <c r="B128" s="7">
        <v>0.12</v>
      </c>
      <c r="C128" s="4">
        <f>+C126*0.12</f>
        <v>12000</v>
      </c>
      <c r="D128" s="4">
        <f>+D126*0.12</f>
        <v>12000</v>
      </c>
      <c r="E128" s="4">
        <f>+E126*0.12</f>
        <v>18000</v>
      </c>
      <c r="F128" s="4">
        <f>+C128+D128+E128</f>
        <v>42000</v>
      </c>
    </row>
    <row r="129" spans="1:6" ht="12.75">
      <c r="A129" s="2"/>
      <c r="B129" s="7">
        <v>0.02</v>
      </c>
      <c r="C129" s="4">
        <f>+C128*0.02</f>
        <v>240</v>
      </c>
      <c r="D129" s="4">
        <f>+D128*0.02</f>
        <v>240</v>
      </c>
      <c r="E129" s="4">
        <f>+E128*0.02</f>
        <v>360</v>
      </c>
      <c r="F129" s="4">
        <f>+C129+D129+E129</f>
        <v>840</v>
      </c>
    </row>
    <row r="130" spans="1:6" ht="12.75">
      <c r="A130" s="2"/>
      <c r="B130" s="7">
        <v>0.01</v>
      </c>
      <c r="C130" s="4">
        <f>+C128*0.01</f>
        <v>120</v>
      </c>
      <c r="D130" s="4">
        <f>+D128*0.01</f>
        <v>120</v>
      </c>
      <c r="E130" s="4">
        <f>+E128*0.01</f>
        <v>180</v>
      </c>
      <c r="F130" s="4">
        <f>+C130+D130+E130</f>
        <v>420</v>
      </c>
    </row>
    <row r="131" spans="1:6" ht="12.75">
      <c r="A131" s="2"/>
      <c r="C131" s="4"/>
      <c r="D131" s="4"/>
      <c r="E131" s="4"/>
      <c r="F131" s="4"/>
    </row>
    <row r="132" spans="1:6" ht="12.75">
      <c r="A132" s="2"/>
      <c r="B132" s="1" t="s">
        <v>10</v>
      </c>
      <c r="C132" s="8">
        <f>+C128+C129+C130</f>
        <v>12360</v>
      </c>
      <c r="D132" s="8">
        <f>+D128+D129+D130</f>
        <v>12360</v>
      </c>
      <c r="E132" s="8">
        <f>+E128+E129+E130</f>
        <v>18540</v>
      </c>
      <c r="F132" s="8">
        <f>+F128+F129+F130</f>
        <v>43260</v>
      </c>
    </row>
    <row r="133" spans="1:6" ht="12.75">
      <c r="A133" s="2"/>
      <c r="C133" s="4"/>
      <c r="D133" s="4"/>
      <c r="E133" s="4"/>
      <c r="F133" s="4"/>
    </row>
    <row r="134" spans="1:6" ht="12.75">
      <c r="A134" s="2" t="s">
        <v>53</v>
      </c>
      <c r="B134" s="3" t="s">
        <v>54</v>
      </c>
      <c r="C134" s="4"/>
      <c r="D134" s="4"/>
      <c r="E134" s="4"/>
      <c r="F134" s="4"/>
    </row>
    <row r="135" spans="1:6" ht="12.75">
      <c r="A135" s="2"/>
      <c r="C135" s="4"/>
      <c r="D135" s="4"/>
      <c r="E135" s="4"/>
      <c r="F135" s="4"/>
    </row>
    <row r="136" spans="1:6" ht="12.75">
      <c r="A136" s="2"/>
      <c r="B136" s="7">
        <v>0.12</v>
      </c>
      <c r="C136" s="4">
        <f>+C128+C116+C96+C80+C72+C59+C42+C27+C11</f>
        <v>255438</v>
      </c>
      <c r="D136" s="4">
        <f aca="true" t="shared" si="6" ref="D136:E136">+D128+D116+D96+D80+D72+D59+D42+D27+D11</f>
        <v>285813</v>
      </c>
      <c r="E136" s="4">
        <f t="shared" si="6"/>
        <v>298428</v>
      </c>
      <c r="F136" s="4">
        <f>+C136+D136+E136</f>
        <v>839679</v>
      </c>
    </row>
    <row r="137" spans="1:6" ht="12.75">
      <c r="A137" s="2"/>
      <c r="B137" s="7">
        <v>0.02</v>
      </c>
      <c r="C137" s="4">
        <f aca="true" t="shared" si="7" ref="C137:E138">+C129+C117+C97+C81+C73+C60+C43+C28+C12</f>
        <v>5108.76</v>
      </c>
      <c r="D137" s="4">
        <f t="shared" si="7"/>
        <v>5716.26</v>
      </c>
      <c r="E137" s="4">
        <f t="shared" si="7"/>
        <v>5968.5599999999995</v>
      </c>
      <c r="F137" s="4">
        <f>+C137+D137+E137</f>
        <v>16793.58</v>
      </c>
    </row>
    <row r="138" spans="1:6" ht="12.75">
      <c r="A138" s="2"/>
      <c r="B138" s="7">
        <v>0.01</v>
      </c>
      <c r="C138" s="4">
        <f t="shared" si="7"/>
        <v>2554.38</v>
      </c>
      <c r="D138" s="4">
        <f t="shared" si="7"/>
        <v>2858.13</v>
      </c>
      <c r="E138" s="4">
        <f t="shared" si="7"/>
        <v>2984.2799999999997</v>
      </c>
      <c r="F138" s="4">
        <f>+C138+D138+E138</f>
        <v>8396.79</v>
      </c>
    </row>
    <row r="139" spans="1:6" ht="12.75">
      <c r="A139" s="2"/>
      <c r="C139" s="4"/>
      <c r="D139" s="4"/>
      <c r="E139" s="4"/>
      <c r="F139" s="4"/>
    </row>
    <row r="140" spans="1:6" ht="12.75">
      <c r="A140" s="2"/>
      <c r="B140" s="1" t="s">
        <v>10</v>
      </c>
      <c r="C140" s="8">
        <f>+C136+C137+C138</f>
        <v>263101.14</v>
      </c>
      <c r="D140" s="8">
        <f>+D136+D137+D138</f>
        <v>294387.39</v>
      </c>
      <c r="E140" s="8">
        <f>+E136+E137+E138</f>
        <v>307380.84</v>
      </c>
      <c r="F140" s="8">
        <f>+F136+F137+F138</f>
        <v>864869.37</v>
      </c>
    </row>
    <row r="141" spans="1:6" ht="12.75">
      <c r="A141" s="2"/>
      <c r="C141" s="4"/>
      <c r="D141" s="4"/>
      <c r="E141" s="4"/>
      <c r="F141" s="4"/>
    </row>
    <row r="142" spans="1:6" ht="12.75">
      <c r="A142" s="2" t="s">
        <v>55</v>
      </c>
      <c r="B142" s="3" t="s">
        <v>56</v>
      </c>
      <c r="C142" s="4"/>
      <c r="D142" s="4"/>
      <c r="E142" s="4"/>
      <c r="F142" s="4"/>
    </row>
    <row r="143" spans="1:6" ht="12.75">
      <c r="A143" s="2"/>
      <c r="C143" s="4"/>
      <c r="D143" s="4"/>
      <c r="E143" s="4"/>
      <c r="F143" s="4"/>
    </row>
    <row r="144" spans="1:6" ht="12.75">
      <c r="A144" s="2"/>
      <c r="B144" s="1" t="s">
        <v>57</v>
      </c>
      <c r="C144" s="4">
        <v>204350</v>
      </c>
      <c r="D144" s="4">
        <f>+D136*0.8</f>
        <v>228650.40000000002</v>
      </c>
      <c r="E144" s="4">
        <f>+E136*0.9</f>
        <v>268585.2</v>
      </c>
      <c r="F144" s="4">
        <f>+C144+D144+E144</f>
        <v>701585.6000000001</v>
      </c>
    </row>
    <row r="145" spans="1:6" ht="12.75">
      <c r="A145" s="2"/>
      <c r="B145" s="1" t="s">
        <v>58</v>
      </c>
      <c r="C145" s="4">
        <v>25544</v>
      </c>
      <c r="D145" s="4">
        <f>285813-233650</f>
        <v>52163</v>
      </c>
      <c r="E145" s="4">
        <f>+E136*0.1</f>
        <v>29842.800000000003</v>
      </c>
      <c r="F145" s="4">
        <f aca="true" t="shared" si="8" ref="F145:F150">+C145+D145+E145</f>
        <v>107549.8</v>
      </c>
    </row>
    <row r="146" spans="1:6" ht="12.75">
      <c r="A146" s="2"/>
      <c r="B146" s="1" t="s">
        <v>59</v>
      </c>
      <c r="C146" s="4">
        <v>0</v>
      </c>
      <c r="D146" s="4">
        <v>5000</v>
      </c>
      <c r="E146" s="4">
        <v>0</v>
      </c>
      <c r="F146" s="4">
        <f t="shared" si="8"/>
        <v>5000</v>
      </c>
    </row>
    <row r="147" spans="1:6" ht="12.75">
      <c r="A147" s="2"/>
      <c r="B147" s="1" t="s">
        <v>60</v>
      </c>
      <c r="C147" s="4">
        <v>5000</v>
      </c>
      <c r="D147" s="4">
        <v>0</v>
      </c>
      <c r="E147" s="4">
        <v>0</v>
      </c>
      <c r="F147" s="4">
        <f t="shared" si="8"/>
        <v>5000</v>
      </c>
    </row>
    <row r="148" spans="1:6" ht="12.75">
      <c r="A148" s="2"/>
      <c r="B148" s="1" t="s">
        <v>61</v>
      </c>
      <c r="C148" s="4">
        <f>255438-234894</f>
        <v>20544</v>
      </c>
      <c r="D148" s="4">
        <v>0</v>
      </c>
      <c r="E148" s="4">
        <v>0</v>
      </c>
      <c r="F148" s="4">
        <f t="shared" si="8"/>
        <v>20544</v>
      </c>
    </row>
    <row r="149" spans="1:6" ht="12.75">
      <c r="A149" s="2"/>
      <c r="B149" s="1" t="s">
        <v>62</v>
      </c>
      <c r="C149" s="4">
        <v>0</v>
      </c>
      <c r="D149" s="4">
        <v>0</v>
      </c>
      <c r="E149" s="4">
        <v>0</v>
      </c>
      <c r="F149" s="4">
        <f t="shared" si="8"/>
        <v>0</v>
      </c>
    </row>
    <row r="150" spans="1:6" ht="12.75">
      <c r="A150" s="2"/>
      <c r="B150" s="1" t="s">
        <v>63</v>
      </c>
      <c r="C150" s="4">
        <v>0</v>
      </c>
      <c r="D150" s="4">
        <v>0</v>
      </c>
      <c r="E150" s="4">
        <v>0</v>
      </c>
      <c r="F150" s="4">
        <f t="shared" si="8"/>
        <v>0</v>
      </c>
    </row>
    <row r="151" spans="1:6" ht="12.75">
      <c r="A151" s="2"/>
      <c r="C151" s="4"/>
      <c r="D151" s="4"/>
      <c r="E151" s="4"/>
      <c r="F151" s="4"/>
    </row>
    <row r="152" spans="1:6" ht="12.75">
      <c r="A152" s="2"/>
      <c r="C152" s="8">
        <f>SUM(C144:C150)</f>
        <v>255438</v>
      </c>
      <c r="D152" s="8">
        <f aca="true" t="shared" si="9" ref="D152:F152">SUM(D144:D150)</f>
        <v>285813.4</v>
      </c>
      <c r="E152" s="8">
        <f t="shared" si="9"/>
        <v>298428</v>
      </c>
      <c r="F152" s="8">
        <f t="shared" si="9"/>
        <v>839679.4000000001</v>
      </c>
    </row>
    <row r="153" spans="1:6" ht="12.75">
      <c r="A153" s="2"/>
      <c r="C153" s="4"/>
      <c r="D153" s="4"/>
      <c r="E153" s="4"/>
      <c r="F153" s="4"/>
    </row>
    <row r="154" spans="1:6" ht="12.75">
      <c r="A154" s="2" t="s">
        <v>64</v>
      </c>
      <c r="B154" s="3" t="s">
        <v>65</v>
      </c>
      <c r="C154" s="4"/>
      <c r="D154" s="4"/>
      <c r="E154" s="4"/>
      <c r="F154" s="4"/>
    </row>
    <row r="155" spans="1:6" ht="12.75">
      <c r="A155" s="2"/>
      <c r="C155" s="4"/>
      <c r="D155" s="4"/>
      <c r="E155" s="4"/>
      <c r="F155" s="4"/>
    </row>
    <row r="156" spans="1:6" ht="12.75">
      <c r="A156" s="2"/>
      <c r="B156" s="1" t="s">
        <v>57</v>
      </c>
      <c r="C156" s="4">
        <f>+C144*0.02</f>
        <v>4087</v>
      </c>
      <c r="D156" s="4">
        <f aca="true" t="shared" si="10" ref="D156:E156">+D144*0.02</f>
        <v>4573.008000000001</v>
      </c>
      <c r="E156" s="4">
        <f t="shared" si="10"/>
        <v>5371.704000000001</v>
      </c>
      <c r="F156" s="4">
        <f>+C156+D156+E156</f>
        <v>14031.712000000003</v>
      </c>
    </row>
    <row r="157" spans="1:6" ht="12.75">
      <c r="A157" s="2"/>
      <c r="B157" s="1" t="s">
        <v>58</v>
      </c>
      <c r="C157" s="4">
        <f aca="true" t="shared" si="11" ref="C157:E162">+C145*0.02</f>
        <v>510.88</v>
      </c>
      <c r="D157" s="4">
        <f t="shared" si="11"/>
        <v>1043.26</v>
      </c>
      <c r="E157" s="4">
        <f t="shared" si="11"/>
        <v>596.8560000000001</v>
      </c>
      <c r="F157" s="4">
        <f aca="true" t="shared" si="12" ref="F157:F162">+C157+D157+E157</f>
        <v>2150.996</v>
      </c>
    </row>
    <row r="158" spans="1:6" ht="12.75">
      <c r="A158" s="2"/>
      <c r="B158" s="1" t="s">
        <v>59</v>
      </c>
      <c r="C158" s="4">
        <f t="shared" si="11"/>
        <v>0</v>
      </c>
      <c r="D158" s="4">
        <f t="shared" si="11"/>
        <v>100</v>
      </c>
      <c r="E158" s="4">
        <f t="shared" si="11"/>
        <v>0</v>
      </c>
      <c r="F158" s="4">
        <f t="shared" si="12"/>
        <v>100</v>
      </c>
    </row>
    <row r="159" spans="1:6" ht="12.75">
      <c r="A159" s="2"/>
      <c r="B159" s="1" t="s">
        <v>60</v>
      </c>
      <c r="C159" s="4">
        <f t="shared" si="11"/>
        <v>100</v>
      </c>
      <c r="D159" s="4">
        <f t="shared" si="11"/>
        <v>0</v>
      </c>
      <c r="E159" s="4">
        <f t="shared" si="11"/>
        <v>0</v>
      </c>
      <c r="F159" s="4">
        <f t="shared" si="12"/>
        <v>100</v>
      </c>
    </row>
    <row r="160" spans="1:6" ht="12.75">
      <c r="A160" s="2"/>
      <c r="B160" s="1" t="s">
        <v>61</v>
      </c>
      <c r="C160" s="4">
        <f t="shared" si="11"/>
        <v>410.88</v>
      </c>
      <c r="D160" s="4">
        <f t="shared" si="11"/>
        <v>0</v>
      </c>
      <c r="E160" s="4">
        <f t="shared" si="11"/>
        <v>0</v>
      </c>
      <c r="F160" s="4">
        <f t="shared" si="12"/>
        <v>410.88</v>
      </c>
    </row>
    <row r="161" spans="1:6" ht="12.75">
      <c r="A161" s="2"/>
      <c r="B161" s="1" t="s">
        <v>62</v>
      </c>
      <c r="C161" s="4">
        <f t="shared" si="11"/>
        <v>0</v>
      </c>
      <c r="D161" s="4">
        <f t="shared" si="11"/>
        <v>0</v>
      </c>
      <c r="E161" s="4">
        <f t="shared" si="11"/>
        <v>0</v>
      </c>
      <c r="F161" s="4">
        <f t="shared" si="12"/>
        <v>0</v>
      </c>
    </row>
    <row r="162" spans="1:6" ht="12.75">
      <c r="A162" s="2"/>
      <c r="B162" s="1" t="s">
        <v>63</v>
      </c>
      <c r="C162" s="4">
        <f t="shared" si="11"/>
        <v>0</v>
      </c>
      <c r="D162" s="4">
        <f t="shared" si="11"/>
        <v>0</v>
      </c>
      <c r="E162" s="4">
        <f t="shared" si="11"/>
        <v>0</v>
      </c>
      <c r="F162" s="4">
        <f t="shared" si="12"/>
        <v>0</v>
      </c>
    </row>
    <row r="163" spans="1:6" ht="12.75">
      <c r="A163" s="2"/>
      <c r="C163" s="4"/>
      <c r="D163" s="4"/>
      <c r="E163" s="4"/>
      <c r="F163" s="4"/>
    </row>
    <row r="164" spans="1:6" ht="12.75">
      <c r="A164" s="2"/>
      <c r="C164" s="8">
        <f>SUM(C156:C162)</f>
        <v>5108.76</v>
      </c>
      <c r="D164" s="8">
        <f aca="true" t="shared" si="13" ref="D164:F164">SUM(D156:D162)</f>
        <v>5716.268000000001</v>
      </c>
      <c r="E164" s="8">
        <f t="shared" si="13"/>
        <v>5968.56</v>
      </c>
      <c r="F164" s="8">
        <f t="shared" si="13"/>
        <v>16793.588000000003</v>
      </c>
    </row>
    <row r="165" spans="1:6" ht="12.75">
      <c r="A165" s="2"/>
      <c r="C165" s="4"/>
      <c r="D165" s="4"/>
      <c r="E165" s="4"/>
      <c r="F165" s="4"/>
    </row>
    <row r="166" spans="1:6" ht="12.75">
      <c r="A166" s="2" t="s">
        <v>66</v>
      </c>
      <c r="B166" s="3" t="s">
        <v>67</v>
      </c>
      <c r="C166" s="4"/>
      <c r="D166" s="4"/>
      <c r="E166" s="4"/>
      <c r="F166" s="4"/>
    </row>
    <row r="167" spans="1:6" ht="12.75">
      <c r="A167" s="2"/>
      <c r="C167" s="4"/>
      <c r="D167" s="4"/>
      <c r="E167" s="4"/>
      <c r="F167" s="4"/>
    </row>
    <row r="168" spans="1:6" ht="12.75">
      <c r="A168" s="2"/>
      <c r="B168" s="1" t="s">
        <v>57</v>
      </c>
      <c r="C168" s="4">
        <f>+C144*0.01</f>
        <v>2043.5</v>
      </c>
      <c r="D168" s="4">
        <f aca="true" t="shared" si="14" ref="D168:E168">+D144*0.01</f>
        <v>2286.5040000000004</v>
      </c>
      <c r="E168" s="4">
        <f t="shared" si="14"/>
        <v>2685.8520000000003</v>
      </c>
      <c r="F168" s="4">
        <f>+C168+D168+E168</f>
        <v>7015.856000000002</v>
      </c>
    </row>
    <row r="169" spans="1:6" ht="12.75">
      <c r="A169" s="2"/>
      <c r="B169" s="1" t="s">
        <v>58</v>
      </c>
      <c r="C169" s="4">
        <f aca="true" t="shared" si="15" ref="C169:E174">+C145*0.01</f>
        <v>255.44</v>
      </c>
      <c r="D169" s="4">
        <f t="shared" si="15"/>
        <v>521.63</v>
      </c>
      <c r="E169" s="4">
        <f t="shared" si="15"/>
        <v>298.42800000000005</v>
      </c>
      <c r="F169" s="4">
        <f aca="true" t="shared" si="16" ref="F169:F174">+C169+D169+E169</f>
        <v>1075.498</v>
      </c>
    </row>
    <row r="170" spans="1:6" ht="12.75">
      <c r="A170" s="2"/>
      <c r="B170" s="1" t="s">
        <v>59</v>
      </c>
      <c r="C170" s="4">
        <f t="shared" si="15"/>
        <v>0</v>
      </c>
      <c r="D170" s="4">
        <f t="shared" si="15"/>
        <v>50</v>
      </c>
      <c r="E170" s="4">
        <f t="shared" si="15"/>
        <v>0</v>
      </c>
      <c r="F170" s="4">
        <f t="shared" si="16"/>
        <v>50</v>
      </c>
    </row>
    <row r="171" spans="1:6" ht="12.75">
      <c r="A171" s="2"/>
      <c r="B171" s="1" t="s">
        <v>60</v>
      </c>
      <c r="C171" s="4">
        <f t="shared" si="15"/>
        <v>50</v>
      </c>
      <c r="D171" s="4">
        <f t="shared" si="15"/>
        <v>0</v>
      </c>
      <c r="E171" s="4">
        <f t="shared" si="15"/>
        <v>0</v>
      </c>
      <c r="F171" s="4">
        <f t="shared" si="16"/>
        <v>50</v>
      </c>
    </row>
    <row r="172" spans="1:6" ht="12.75">
      <c r="A172" s="2"/>
      <c r="B172" s="1" t="s">
        <v>61</v>
      </c>
      <c r="C172" s="4">
        <f t="shared" si="15"/>
        <v>205.44</v>
      </c>
      <c r="D172" s="4">
        <f t="shared" si="15"/>
        <v>0</v>
      </c>
      <c r="E172" s="4">
        <f t="shared" si="15"/>
        <v>0</v>
      </c>
      <c r="F172" s="4">
        <f t="shared" si="16"/>
        <v>205.44</v>
      </c>
    </row>
    <row r="173" spans="1:6" ht="12.75">
      <c r="A173" s="2"/>
      <c r="B173" s="1" t="s">
        <v>62</v>
      </c>
      <c r="C173" s="4">
        <f t="shared" si="15"/>
        <v>0</v>
      </c>
      <c r="D173" s="4">
        <f t="shared" si="15"/>
        <v>0</v>
      </c>
      <c r="E173" s="4">
        <f t="shared" si="15"/>
        <v>0</v>
      </c>
      <c r="F173" s="4">
        <f t="shared" si="16"/>
        <v>0</v>
      </c>
    </row>
    <row r="174" spans="1:6" ht="12.75">
      <c r="A174" s="2"/>
      <c r="B174" s="1" t="s">
        <v>63</v>
      </c>
      <c r="C174" s="4">
        <f t="shared" si="15"/>
        <v>0</v>
      </c>
      <c r="D174" s="4">
        <f t="shared" si="15"/>
        <v>0</v>
      </c>
      <c r="E174" s="4">
        <f t="shared" si="15"/>
        <v>0</v>
      </c>
      <c r="F174" s="4">
        <f t="shared" si="16"/>
        <v>0</v>
      </c>
    </row>
    <row r="175" spans="1:6" ht="12.75">
      <c r="A175" s="2"/>
      <c r="C175" s="4"/>
      <c r="D175" s="4"/>
      <c r="E175" s="4"/>
      <c r="F175" s="4"/>
    </row>
    <row r="176" spans="1:6" ht="12.75">
      <c r="A176" s="2"/>
      <c r="C176" s="8">
        <f>SUM(C168:C174)</f>
        <v>2554.38</v>
      </c>
      <c r="D176" s="8">
        <f aca="true" t="shared" si="17" ref="D176:F176">SUM(D168:D174)</f>
        <v>2858.1340000000005</v>
      </c>
      <c r="E176" s="8">
        <f t="shared" si="17"/>
        <v>2984.28</v>
      </c>
      <c r="F176" s="8">
        <f t="shared" si="17"/>
        <v>8396.794000000002</v>
      </c>
    </row>
    <row r="177" spans="1:6" ht="12.75">
      <c r="A177" s="2"/>
      <c r="C177" s="4"/>
      <c r="D177" s="4"/>
      <c r="E177" s="4"/>
      <c r="F177" s="4"/>
    </row>
    <row r="178" spans="1:6" ht="12.75">
      <c r="A178" s="2"/>
      <c r="C178" s="4"/>
      <c r="D178" s="4"/>
      <c r="E178" s="4"/>
      <c r="F178" s="4"/>
    </row>
    <row r="179" spans="1:6" ht="12.75">
      <c r="A179" s="2"/>
      <c r="C179" s="4"/>
      <c r="D179" s="4"/>
      <c r="E179" s="4"/>
      <c r="F179" s="4"/>
    </row>
    <row r="180" spans="1:6" ht="12.75">
      <c r="A180" s="2"/>
      <c r="C180" s="4"/>
      <c r="D180" s="4"/>
      <c r="E180" s="4"/>
      <c r="F180" s="4"/>
    </row>
    <row r="181" spans="1:6" ht="12.75">
      <c r="A181" s="2"/>
      <c r="C181" s="4"/>
      <c r="D181" s="4"/>
      <c r="E181" s="4"/>
      <c r="F181" s="4"/>
    </row>
    <row r="182" spans="1:6" ht="12.75">
      <c r="A182" s="2"/>
      <c r="C182" s="4"/>
      <c r="D182" s="4"/>
      <c r="E182" s="4"/>
      <c r="F182" s="4"/>
    </row>
    <row r="183" spans="1:6" ht="12.75">
      <c r="A183" s="2"/>
      <c r="C183" s="4"/>
      <c r="D183" s="4"/>
      <c r="E183" s="4"/>
      <c r="F183" s="4"/>
    </row>
    <row r="184" spans="1:6" ht="12.75">
      <c r="A184" s="2"/>
      <c r="C184" s="4"/>
      <c r="D184" s="4"/>
      <c r="E184" s="4"/>
      <c r="F184" s="4"/>
    </row>
    <row r="185" spans="1:6" ht="12.75">
      <c r="A185" s="2"/>
      <c r="C185" s="4"/>
      <c r="D185" s="4"/>
      <c r="E185" s="4"/>
      <c r="F185" s="4"/>
    </row>
    <row r="186" spans="1:6" ht="12.75">
      <c r="A186" s="2"/>
      <c r="C186" s="4"/>
      <c r="D186" s="4"/>
      <c r="E186" s="4"/>
      <c r="F186" s="4"/>
    </row>
    <row r="187" spans="1:6" ht="12.75">
      <c r="A187" s="2"/>
      <c r="C187" s="4"/>
      <c r="D187" s="4"/>
      <c r="E187" s="4"/>
      <c r="F187" s="4"/>
    </row>
    <row r="188" spans="1:6" ht="12.75">
      <c r="A188" s="2"/>
      <c r="C188" s="4"/>
      <c r="D188" s="4"/>
      <c r="E188" s="4"/>
      <c r="F188" s="4"/>
    </row>
    <row r="189" spans="1:6" ht="12.75">
      <c r="A189" s="2"/>
      <c r="C189" s="4"/>
      <c r="D189" s="4"/>
      <c r="E189" s="4"/>
      <c r="F189" s="4"/>
    </row>
    <row r="190" spans="1:6" ht="12.75">
      <c r="A190" s="2"/>
      <c r="C190" s="4"/>
      <c r="D190" s="4"/>
      <c r="E190" s="4"/>
      <c r="F190" s="4"/>
    </row>
    <row r="191" spans="1:6" ht="12.75">
      <c r="A191" s="2"/>
      <c r="C191" s="4"/>
      <c r="D191" s="4"/>
      <c r="E191" s="4"/>
      <c r="F191" s="4"/>
    </row>
    <row r="192" spans="1:6" ht="12.75">
      <c r="A192" s="2"/>
      <c r="C192" s="4"/>
      <c r="D192" s="4"/>
      <c r="E192" s="4"/>
      <c r="F192" s="4"/>
    </row>
    <row r="193" spans="1:6" ht="12.75">
      <c r="A193" s="2"/>
      <c r="C193" s="4"/>
      <c r="D193" s="4"/>
      <c r="E193" s="4"/>
      <c r="F193" s="4"/>
    </row>
    <row r="194" spans="1:6" ht="12.75">
      <c r="A194" s="2"/>
      <c r="C194" s="4"/>
      <c r="D194" s="4"/>
      <c r="E194" s="4"/>
      <c r="F194" s="4"/>
    </row>
    <row r="195" spans="1:6" ht="12.75">
      <c r="A195" s="2"/>
      <c r="C195" s="4"/>
      <c r="D195" s="4"/>
      <c r="E195" s="4"/>
      <c r="F195" s="4"/>
    </row>
    <row r="196" spans="1:6" ht="12.75">
      <c r="A196" s="2"/>
      <c r="C196" s="4"/>
      <c r="D196" s="4"/>
      <c r="E196" s="4"/>
      <c r="F196" s="4"/>
    </row>
    <row r="197" spans="1:6" ht="12.75">
      <c r="A197" s="2"/>
      <c r="C197" s="4"/>
      <c r="D197" s="4"/>
      <c r="E197" s="4"/>
      <c r="F197" s="4"/>
    </row>
    <row r="198" spans="1:6" ht="12.75">
      <c r="A198" s="2"/>
      <c r="C198" s="4"/>
      <c r="D198" s="4"/>
      <c r="E198" s="4"/>
      <c r="F198" s="4"/>
    </row>
    <row r="199" spans="1:6" ht="12.75">
      <c r="A199" s="2"/>
      <c r="C199" s="4"/>
      <c r="D199" s="4"/>
      <c r="E199" s="4"/>
      <c r="F199" s="4"/>
    </row>
    <row r="200" spans="1:6" ht="12.75">
      <c r="A200" s="2"/>
      <c r="C200" s="4"/>
      <c r="D200" s="4"/>
      <c r="E200" s="4"/>
      <c r="F200" s="4"/>
    </row>
    <row r="201" spans="1:6" ht="12.75">
      <c r="A201" s="2"/>
      <c r="C201" s="4"/>
      <c r="D201" s="4"/>
      <c r="E201" s="4"/>
      <c r="F201" s="4"/>
    </row>
    <row r="202" spans="1:6" ht="12.75">
      <c r="A202" s="2"/>
      <c r="C202" s="4"/>
      <c r="D202" s="4"/>
      <c r="E202" s="4"/>
      <c r="F202" s="4"/>
    </row>
    <row r="203" spans="1:6" ht="12.75">
      <c r="A203" s="2"/>
      <c r="C203" s="4"/>
      <c r="D203" s="4"/>
      <c r="E203" s="4"/>
      <c r="F203" s="4"/>
    </row>
    <row r="204" spans="1:6" ht="12.75">
      <c r="A204" s="2"/>
      <c r="C204" s="4"/>
      <c r="D204" s="4"/>
      <c r="E204" s="4"/>
      <c r="F204" s="4"/>
    </row>
    <row r="205" spans="1:6" ht="12.75">
      <c r="A205" s="2"/>
      <c r="C205" s="4"/>
      <c r="D205" s="4"/>
      <c r="E205" s="4"/>
      <c r="F205" s="4"/>
    </row>
    <row r="206" spans="1:6" ht="12.75">
      <c r="A206" s="2"/>
      <c r="C206" s="4"/>
      <c r="D206" s="4"/>
      <c r="E206" s="4"/>
      <c r="F206" s="4"/>
    </row>
    <row r="207" spans="1:6" ht="12.75">
      <c r="A207" s="2"/>
      <c r="C207" s="4"/>
      <c r="D207" s="4"/>
      <c r="E207" s="4"/>
      <c r="F207" s="4"/>
    </row>
    <row r="208" spans="1:6" ht="12.75">
      <c r="A208" s="2"/>
      <c r="C208" s="4"/>
      <c r="D208" s="4"/>
      <c r="E208" s="4"/>
      <c r="F208" s="4"/>
    </row>
    <row r="209" spans="1:6" ht="12.75">
      <c r="A209" s="2"/>
      <c r="C209" s="4"/>
      <c r="D209" s="4"/>
      <c r="E209" s="4"/>
      <c r="F209" s="4"/>
    </row>
    <row r="210" spans="1:6" ht="12.75">
      <c r="A210" s="2"/>
      <c r="C210" s="4"/>
      <c r="D210" s="4"/>
      <c r="E210" s="4"/>
      <c r="F210" s="4"/>
    </row>
    <row r="211" spans="1:6" ht="12.75">
      <c r="A211" s="2"/>
      <c r="C211" s="4"/>
      <c r="D211" s="4"/>
      <c r="E211" s="4"/>
      <c r="F211" s="4"/>
    </row>
    <row r="212" spans="1:6" ht="12.75">
      <c r="A212" s="2"/>
      <c r="C212" s="4"/>
      <c r="D212" s="4"/>
      <c r="E212" s="4"/>
      <c r="F212" s="4"/>
    </row>
    <row r="213" spans="1:6" ht="12.75">
      <c r="A213" s="2"/>
      <c r="C213" s="4"/>
      <c r="D213" s="4"/>
      <c r="E213" s="4"/>
      <c r="F213" s="4"/>
    </row>
    <row r="214" spans="1:6" ht="12.75">
      <c r="A214" s="2"/>
      <c r="C214" s="4"/>
      <c r="D214" s="4"/>
      <c r="E214" s="4"/>
      <c r="F214" s="4"/>
    </row>
    <row r="215" spans="1:6" ht="12.75">
      <c r="A215" s="2"/>
      <c r="C215" s="4"/>
      <c r="D215" s="4"/>
      <c r="E215" s="4"/>
      <c r="F215" s="4"/>
    </row>
    <row r="216" spans="1:6" ht="12.75">
      <c r="A216" s="2"/>
      <c r="C216" s="4"/>
      <c r="D216" s="4"/>
      <c r="E216" s="4"/>
      <c r="F216" s="4"/>
    </row>
    <row r="217" spans="1:6" ht="12.75">
      <c r="A217" s="2"/>
      <c r="C217" s="4"/>
      <c r="D217" s="4"/>
      <c r="E217" s="4"/>
      <c r="F217" s="4"/>
    </row>
    <row r="218" spans="1:6" ht="12.75">
      <c r="A218" s="2"/>
      <c r="C218" s="4"/>
      <c r="D218" s="4"/>
      <c r="E218" s="4"/>
      <c r="F218" s="4"/>
    </row>
    <row r="219" spans="1:6" ht="12.75">
      <c r="A219" s="2"/>
      <c r="C219" s="4"/>
      <c r="D219" s="4"/>
      <c r="E219" s="4"/>
      <c r="F219" s="4"/>
    </row>
    <row r="220" spans="1:6" ht="12.75">
      <c r="A220" s="2"/>
      <c r="C220" s="4"/>
      <c r="D220" s="4"/>
      <c r="E220" s="4"/>
      <c r="F220" s="4"/>
    </row>
    <row r="221" spans="1:6" ht="12.75">
      <c r="A221" s="2"/>
      <c r="C221" s="4"/>
      <c r="D221" s="4"/>
      <c r="E221" s="4"/>
      <c r="F221" s="4"/>
    </row>
    <row r="222" spans="1:6" ht="12.75">
      <c r="A222" s="2"/>
      <c r="C222" s="4"/>
      <c r="D222" s="4"/>
      <c r="E222" s="4"/>
      <c r="F222" s="4"/>
    </row>
    <row r="223" spans="1:6" ht="12.75">
      <c r="A223" s="2"/>
      <c r="C223" s="4"/>
      <c r="D223" s="4"/>
      <c r="E223" s="4"/>
      <c r="F223" s="4"/>
    </row>
    <row r="224" spans="1:6" ht="12.75">
      <c r="A224" s="2"/>
      <c r="C224" s="4"/>
      <c r="D224" s="4"/>
      <c r="E224" s="4"/>
      <c r="F224" s="4"/>
    </row>
    <row r="225" spans="1:6" ht="12.75">
      <c r="A225" s="2"/>
      <c r="C225" s="4"/>
      <c r="D225" s="4"/>
      <c r="E225" s="4"/>
      <c r="F225" s="4"/>
    </row>
    <row r="226" spans="1:6" ht="12.75">
      <c r="A226" s="2"/>
      <c r="C226" s="4"/>
      <c r="D226" s="4"/>
      <c r="E226" s="4"/>
      <c r="F226" s="4"/>
    </row>
    <row r="227" spans="1:6" ht="12.75">
      <c r="A227" s="2"/>
      <c r="C227" s="4"/>
      <c r="D227" s="4"/>
      <c r="E227" s="4"/>
      <c r="F227" s="4"/>
    </row>
    <row r="228" spans="1:6" ht="12.75">
      <c r="A228" s="2"/>
      <c r="C228" s="4"/>
      <c r="D228" s="4"/>
      <c r="E228" s="4"/>
      <c r="F228" s="4"/>
    </row>
    <row r="229" spans="1:6" ht="12.75">
      <c r="A229" s="2"/>
      <c r="C229" s="4"/>
      <c r="D229" s="4"/>
      <c r="E229" s="4"/>
      <c r="F229" s="4"/>
    </row>
    <row r="230" spans="1:6" ht="12.75">
      <c r="A230" s="2"/>
      <c r="C230" s="4"/>
      <c r="D230" s="4"/>
      <c r="E230" s="4"/>
      <c r="F230" s="4"/>
    </row>
    <row r="231" spans="1:6" ht="12.75">
      <c r="A231" s="2"/>
      <c r="C231" s="4"/>
      <c r="D231" s="4"/>
      <c r="E231" s="4"/>
      <c r="F231" s="4"/>
    </row>
    <row r="232" spans="1:6" ht="12.75">
      <c r="A232" s="2"/>
      <c r="C232" s="4"/>
      <c r="D232" s="4"/>
      <c r="E232" s="4"/>
      <c r="F232" s="4"/>
    </row>
    <row r="233" spans="1:6" ht="12.75">
      <c r="A233" s="2"/>
      <c r="C233" s="4"/>
      <c r="D233" s="4"/>
      <c r="E233" s="4"/>
      <c r="F233" s="4"/>
    </row>
    <row r="234" spans="1:6" ht="12.75">
      <c r="A234" s="2"/>
      <c r="C234" s="4"/>
      <c r="D234" s="4"/>
      <c r="E234" s="4"/>
      <c r="F234" s="4"/>
    </row>
    <row r="235" spans="1:6" ht="12.75">
      <c r="A235" s="2"/>
      <c r="C235" s="4"/>
      <c r="D235" s="4"/>
      <c r="E235" s="4"/>
      <c r="F235" s="4"/>
    </row>
    <row r="236" spans="1:6" ht="12.75">
      <c r="A236" s="2"/>
      <c r="C236" s="4"/>
      <c r="D236" s="4"/>
      <c r="E236" s="4"/>
      <c r="F236" s="4"/>
    </row>
    <row r="237" spans="1:6" ht="12.75">
      <c r="A237" s="2"/>
      <c r="C237" s="4"/>
      <c r="D237" s="4"/>
      <c r="E237" s="4"/>
      <c r="F237" s="4"/>
    </row>
    <row r="238" spans="1:6" ht="12.75">
      <c r="A238" s="2"/>
      <c r="C238" s="4"/>
      <c r="D238" s="4"/>
      <c r="E238" s="4"/>
      <c r="F238" s="4"/>
    </row>
    <row r="239" spans="1:6" ht="12.75">
      <c r="A239" s="2"/>
      <c r="C239" s="4"/>
      <c r="D239" s="4"/>
      <c r="E239" s="4"/>
      <c r="F239" s="4"/>
    </row>
    <row r="240" spans="1:6" ht="12.75">
      <c r="A240" s="2"/>
      <c r="C240" s="4"/>
      <c r="D240" s="4"/>
      <c r="E240" s="4"/>
      <c r="F240" s="4"/>
    </row>
    <row r="241" spans="1:6" ht="12.75">
      <c r="A241" s="2"/>
      <c r="C241" s="4"/>
      <c r="D241" s="4"/>
      <c r="E241" s="4"/>
      <c r="F241" s="4"/>
    </row>
    <row r="242" spans="1:6" ht="12.75">
      <c r="A242" s="2"/>
      <c r="C242" s="4"/>
      <c r="D242" s="4"/>
      <c r="E242" s="4"/>
      <c r="F242" s="4"/>
    </row>
    <row r="243" spans="1:6" ht="12.75">
      <c r="A243" s="2"/>
      <c r="C243" s="4"/>
      <c r="D243" s="4"/>
      <c r="E243" s="4"/>
      <c r="F243" s="4"/>
    </row>
    <row r="244" spans="1:6" ht="12.75">
      <c r="A244" s="2"/>
      <c r="C244" s="4"/>
      <c r="D244" s="4"/>
      <c r="E244" s="4"/>
      <c r="F244" s="4"/>
    </row>
    <row r="245" spans="1:6" ht="12.75">
      <c r="A245" s="2"/>
      <c r="C245" s="4"/>
      <c r="D245" s="4"/>
      <c r="E245" s="4"/>
      <c r="F245" s="4"/>
    </row>
    <row r="246" spans="1:6" ht="12.75">
      <c r="A246" s="2"/>
      <c r="C246" s="4"/>
      <c r="D246" s="4"/>
      <c r="E246" s="4"/>
      <c r="F246" s="4"/>
    </row>
    <row r="247" spans="1:6" ht="12.75">
      <c r="A247" s="2"/>
      <c r="C247" s="4"/>
      <c r="D247" s="4"/>
      <c r="E247" s="4"/>
      <c r="F247" s="4"/>
    </row>
    <row r="248" spans="1:6" ht="12.75">
      <c r="A248" s="2"/>
      <c r="C248" s="4"/>
      <c r="D248" s="4"/>
      <c r="E248" s="4"/>
      <c r="F248" s="4"/>
    </row>
    <row r="249" spans="1:6" ht="12.75">
      <c r="A249" s="2"/>
      <c r="C249" s="4"/>
      <c r="D249" s="4"/>
      <c r="E249" s="4"/>
      <c r="F249" s="4"/>
    </row>
    <row r="250" spans="1:6" ht="12.75">
      <c r="A250" s="2"/>
      <c r="C250" s="4"/>
      <c r="D250" s="4"/>
      <c r="E250" s="4"/>
      <c r="F250" s="4"/>
    </row>
    <row r="251" spans="1:6" ht="12.75">
      <c r="A251" s="2"/>
      <c r="C251" s="4"/>
      <c r="D251" s="4"/>
      <c r="E251" s="4"/>
      <c r="F251" s="4"/>
    </row>
    <row r="252" spans="1:6" ht="12.75">
      <c r="A252" s="2"/>
      <c r="C252" s="4"/>
      <c r="D252" s="4"/>
      <c r="E252" s="4"/>
      <c r="F252" s="4"/>
    </row>
    <row r="253" spans="1:6" ht="12.75">
      <c r="A253" s="2"/>
      <c r="C253" s="4"/>
      <c r="D253" s="4"/>
      <c r="E253" s="4"/>
      <c r="F253" s="4"/>
    </row>
    <row r="254" spans="1:6" ht="12.75">
      <c r="A254" s="2"/>
      <c r="C254" s="4"/>
      <c r="D254" s="4"/>
      <c r="E254" s="4"/>
      <c r="F254" s="4"/>
    </row>
    <row r="255" spans="1:6" ht="12.75">
      <c r="A255" s="2"/>
      <c r="C255" s="4"/>
      <c r="D255" s="4"/>
      <c r="E255" s="4"/>
      <c r="F255" s="4"/>
    </row>
    <row r="256" spans="1:6" ht="12.75">
      <c r="A256" s="2"/>
      <c r="C256" s="4"/>
      <c r="D256" s="4"/>
      <c r="E256" s="4"/>
      <c r="F256" s="4"/>
    </row>
    <row r="257" spans="1:6" ht="12.75">
      <c r="A257" s="2"/>
      <c r="C257" s="4"/>
      <c r="D257" s="4"/>
      <c r="E257" s="4"/>
      <c r="F257" s="4"/>
    </row>
    <row r="258" spans="1:6" ht="12.75">
      <c r="A258" s="2"/>
      <c r="C258" s="4"/>
      <c r="D258" s="4"/>
      <c r="E258" s="4"/>
      <c r="F258" s="4"/>
    </row>
    <row r="259" spans="1:6" ht="12.75">
      <c r="A259" s="2"/>
      <c r="C259" s="4"/>
      <c r="D259" s="4"/>
      <c r="E259" s="4"/>
      <c r="F259" s="4"/>
    </row>
    <row r="260" spans="1:6" ht="12.75">
      <c r="A260" s="2"/>
      <c r="C260" s="4"/>
      <c r="D260" s="4"/>
      <c r="E260" s="4"/>
      <c r="F260" s="4"/>
    </row>
    <row r="261" spans="1:6" ht="12.75">
      <c r="A261" s="2"/>
      <c r="C261" s="4"/>
      <c r="D261" s="4"/>
      <c r="E261" s="4"/>
      <c r="F261" s="4"/>
    </row>
    <row r="262" spans="1:6" ht="12.75">
      <c r="A262" s="2"/>
      <c r="C262" s="4"/>
      <c r="D262" s="4"/>
      <c r="E262" s="4"/>
      <c r="F262" s="4"/>
    </row>
    <row r="263" spans="1:6" ht="12.75">
      <c r="A263" s="2"/>
      <c r="C263" s="4"/>
      <c r="D263" s="4"/>
      <c r="E263" s="4"/>
      <c r="F263" s="4"/>
    </row>
    <row r="264" spans="1:6" ht="12.75">
      <c r="A264" s="2"/>
      <c r="C264" s="4"/>
      <c r="D264" s="4"/>
      <c r="E264" s="4"/>
      <c r="F264" s="4"/>
    </row>
    <row r="265" spans="1:6" ht="12.75">
      <c r="A265" s="2"/>
      <c r="C265" s="4"/>
      <c r="D265" s="4"/>
      <c r="E265" s="4"/>
      <c r="F265" s="4"/>
    </row>
    <row r="266" spans="1:6" ht="12.75">
      <c r="A266" s="2"/>
      <c r="C266" s="4"/>
      <c r="D266" s="4"/>
      <c r="E266" s="4"/>
      <c r="F266" s="4"/>
    </row>
    <row r="267" spans="1:6" ht="12.75">
      <c r="A267" s="2"/>
      <c r="C267" s="4"/>
      <c r="D267" s="4"/>
      <c r="E267" s="4"/>
      <c r="F267" s="4"/>
    </row>
    <row r="268" spans="1:6" ht="12.75">
      <c r="A268" s="2"/>
      <c r="C268" s="4"/>
      <c r="D268" s="4"/>
      <c r="E268" s="4"/>
      <c r="F268" s="4"/>
    </row>
    <row r="269" spans="1:6" ht="12.75">
      <c r="A269" s="2"/>
      <c r="C269" s="4"/>
      <c r="D269" s="4"/>
      <c r="E269" s="4"/>
      <c r="F269" s="4"/>
    </row>
    <row r="270" spans="1:6" ht="12.75">
      <c r="A270" s="2"/>
      <c r="C270" s="4"/>
      <c r="D270" s="4"/>
      <c r="E270" s="4"/>
      <c r="F270" s="4"/>
    </row>
    <row r="271" spans="1:6" ht="12.75">
      <c r="A271" s="2"/>
      <c r="C271" s="4"/>
      <c r="D271" s="4"/>
      <c r="E271" s="4"/>
      <c r="F271" s="4"/>
    </row>
    <row r="272" spans="1:6" ht="12.75">
      <c r="A272" s="2"/>
      <c r="C272" s="4"/>
      <c r="D272" s="4"/>
      <c r="E272" s="4"/>
      <c r="F272" s="4"/>
    </row>
    <row r="273" spans="1:6" ht="12.75">
      <c r="A273" s="2"/>
      <c r="C273" s="4"/>
      <c r="D273" s="4"/>
      <c r="E273" s="4"/>
      <c r="F273" s="4"/>
    </row>
    <row r="274" spans="1:6" ht="12.75">
      <c r="A274" s="2"/>
      <c r="C274" s="4"/>
      <c r="D274" s="4"/>
      <c r="E274" s="4"/>
      <c r="F274" s="4"/>
    </row>
    <row r="275" spans="1:6" ht="12.75">
      <c r="A275" s="2"/>
      <c r="C275" s="4"/>
      <c r="D275" s="4"/>
      <c r="E275" s="4"/>
      <c r="F275" s="4"/>
    </row>
    <row r="276" spans="1:6" ht="12.75">
      <c r="A276" s="2"/>
      <c r="C276" s="4"/>
      <c r="D276" s="4"/>
      <c r="E276" s="4"/>
      <c r="F276" s="4"/>
    </row>
    <row r="277" spans="1:6" ht="12.75">
      <c r="A277" s="2"/>
      <c r="C277" s="4"/>
      <c r="D277" s="4"/>
      <c r="E277" s="4"/>
      <c r="F277" s="4"/>
    </row>
    <row r="278" spans="1:6" ht="12.75">
      <c r="A278" s="2"/>
      <c r="C278" s="4"/>
      <c r="D278" s="4"/>
      <c r="E278" s="4"/>
      <c r="F278" s="4"/>
    </row>
    <row r="279" spans="1:6" ht="12.75">
      <c r="A279" s="2"/>
      <c r="C279" s="4"/>
      <c r="D279" s="4"/>
      <c r="E279" s="4"/>
      <c r="F279" s="4"/>
    </row>
    <row r="280" spans="1:6" ht="12.75">
      <c r="A280" s="2"/>
      <c r="C280" s="4"/>
      <c r="D280" s="4"/>
      <c r="E280" s="4"/>
      <c r="F280" s="4"/>
    </row>
    <row r="281" spans="1:6" ht="12.75">
      <c r="A281" s="2"/>
      <c r="C281" s="4"/>
      <c r="D281" s="4"/>
      <c r="E281" s="4"/>
      <c r="F281" s="4"/>
    </row>
    <row r="282" spans="1:6" ht="12.75">
      <c r="A282" s="2"/>
      <c r="C282" s="4"/>
      <c r="D282" s="4"/>
      <c r="E282" s="4"/>
      <c r="F282" s="4"/>
    </row>
    <row r="283" spans="1:6" ht="12.75">
      <c r="A283" s="2"/>
      <c r="C283" s="4"/>
      <c r="D283" s="4"/>
      <c r="E283" s="4"/>
      <c r="F283" s="4"/>
    </row>
    <row r="284" spans="1:6" ht="12.75">
      <c r="A284" s="2"/>
      <c r="C284" s="4"/>
      <c r="D284" s="4"/>
      <c r="E284" s="4"/>
      <c r="F284" s="4"/>
    </row>
    <row r="285" spans="1:6" ht="12.75">
      <c r="A285" s="2"/>
      <c r="C285" s="4"/>
      <c r="D285" s="4"/>
      <c r="E285" s="4"/>
      <c r="F285" s="4"/>
    </row>
    <row r="286" spans="1:6" ht="12.75">
      <c r="A286" s="2"/>
      <c r="C286" s="4"/>
      <c r="D286" s="4"/>
      <c r="E286" s="4"/>
      <c r="F286" s="4"/>
    </row>
    <row r="287" spans="1:6" ht="12.75">
      <c r="A287" s="2"/>
      <c r="C287" s="4"/>
      <c r="D287" s="4"/>
      <c r="E287" s="4"/>
      <c r="F287" s="4"/>
    </row>
    <row r="288" spans="1:6" ht="12.75">
      <c r="A288" s="2"/>
      <c r="C288" s="4"/>
      <c r="D288" s="4"/>
      <c r="E288" s="4"/>
      <c r="F288" s="4"/>
    </row>
    <row r="289" spans="1:6" ht="12.75">
      <c r="A289" s="2"/>
      <c r="C289" s="4"/>
      <c r="D289" s="4"/>
      <c r="E289" s="4"/>
      <c r="F289" s="4"/>
    </row>
    <row r="290" spans="1:6" ht="12.75">
      <c r="A290" s="2"/>
      <c r="C290" s="4"/>
      <c r="D290" s="4"/>
      <c r="E290" s="4"/>
      <c r="F290" s="4"/>
    </row>
    <row r="291" spans="1:6" ht="12.75">
      <c r="A291" s="2"/>
      <c r="C291" s="4"/>
      <c r="D291" s="4"/>
      <c r="E291" s="4"/>
      <c r="F291" s="4"/>
    </row>
    <row r="292" spans="1:6" ht="12.75">
      <c r="A292" s="2"/>
      <c r="C292" s="4"/>
      <c r="D292" s="4"/>
      <c r="E292" s="4"/>
      <c r="F292" s="4"/>
    </row>
    <row r="293" spans="1:6" ht="12.75">
      <c r="A293" s="2"/>
      <c r="C293" s="4"/>
      <c r="D293" s="4"/>
      <c r="E293" s="4"/>
      <c r="F293" s="4"/>
    </row>
    <row r="294" spans="1:6" ht="12.75">
      <c r="A294" s="2"/>
      <c r="C294" s="4"/>
      <c r="D294" s="4"/>
      <c r="E294" s="4"/>
      <c r="F294" s="4"/>
    </row>
    <row r="295" spans="1:6" ht="12.75">
      <c r="A295" s="2"/>
      <c r="C295" s="4"/>
      <c r="D295" s="4"/>
      <c r="E295" s="4"/>
      <c r="F295" s="4"/>
    </row>
    <row r="296" spans="1:6" ht="12.75">
      <c r="A296" s="2"/>
      <c r="C296" s="4"/>
      <c r="D296" s="4"/>
      <c r="E296" s="4"/>
      <c r="F296" s="4"/>
    </row>
    <row r="297" spans="1:6" ht="12.75">
      <c r="A297" s="2"/>
      <c r="C297" s="4"/>
      <c r="D297" s="4"/>
      <c r="E297" s="4"/>
      <c r="F297" s="4"/>
    </row>
    <row r="298" spans="1:6" ht="12.75">
      <c r="A298" s="2"/>
      <c r="C298" s="4"/>
      <c r="D298" s="4"/>
      <c r="E298" s="4"/>
      <c r="F298" s="4"/>
    </row>
    <row r="299" spans="1:6" ht="12.75">
      <c r="A299" s="2"/>
      <c r="C299" s="4"/>
      <c r="D299" s="4"/>
      <c r="E299" s="4"/>
      <c r="F299" s="4"/>
    </row>
    <row r="300" spans="1:6" ht="12.75">
      <c r="A300" s="2"/>
      <c r="C300" s="4"/>
      <c r="D300" s="4"/>
      <c r="E300" s="4"/>
      <c r="F300" s="4"/>
    </row>
    <row r="301" spans="1:6" ht="12.75">
      <c r="A301" s="2"/>
      <c r="C301" s="4"/>
      <c r="D301" s="4"/>
      <c r="E301" s="4"/>
      <c r="F301" s="4"/>
    </row>
    <row r="302" spans="1:6" ht="12.75">
      <c r="A302" s="2"/>
      <c r="C302" s="4"/>
      <c r="D302" s="4"/>
      <c r="E302" s="4"/>
      <c r="F302" s="4"/>
    </row>
    <row r="303" spans="1:6" ht="12.75">
      <c r="A303" s="2"/>
      <c r="C303" s="4"/>
      <c r="D303" s="4"/>
      <c r="E303" s="4"/>
      <c r="F303" s="4"/>
    </row>
    <row r="304" spans="1:6" ht="12.75">
      <c r="A304" s="2"/>
      <c r="C304" s="4"/>
      <c r="D304" s="4"/>
      <c r="E304" s="4"/>
      <c r="F304" s="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workbookViewId="0" topLeftCell="A37">
      <selection activeCell="D68" sqref="D68"/>
    </sheetView>
  </sheetViews>
  <sheetFormatPr defaultColWidth="9.140625" defaultRowHeight="12.75"/>
  <cols>
    <col min="1" max="1" width="8.7109375" style="1" customWidth="1"/>
    <col min="2" max="2" width="39.7109375" style="1" customWidth="1"/>
    <col min="3" max="3" width="15.28125" style="1" customWidth="1"/>
    <col min="4" max="4" width="10.28125" style="1" customWidth="1"/>
    <col min="5" max="5" width="11.28125" style="1" customWidth="1"/>
    <col min="6" max="6" width="13.00390625" style="1" customWidth="1"/>
    <col min="7" max="7" width="15.28125" style="1" customWidth="1"/>
    <col min="8" max="16384" width="8.7109375" style="1" customWidth="1"/>
  </cols>
  <sheetData>
    <row r="2" ht="12.75">
      <c r="B2" s="3" t="s">
        <v>68</v>
      </c>
    </row>
    <row r="3" spans="2:4" ht="12.75">
      <c r="B3" s="13" t="s">
        <v>6</v>
      </c>
      <c r="C3" s="14"/>
      <c r="D3" s="14"/>
    </row>
    <row r="4" spans="1:4" ht="12.75">
      <c r="A4" s="1" t="s">
        <v>69</v>
      </c>
      <c r="B4" s="15" t="s">
        <v>70</v>
      </c>
      <c r="C4" s="16"/>
      <c r="D4" s="17"/>
    </row>
    <row r="5" spans="2:4" ht="12.75">
      <c r="B5" s="18" t="s">
        <v>71</v>
      </c>
      <c r="C5" s="19" t="s">
        <v>72</v>
      </c>
      <c r="D5" s="20" t="s">
        <v>73</v>
      </c>
    </row>
    <row r="6" spans="2:4" ht="12.75">
      <c r="B6" s="21" t="s">
        <v>74</v>
      </c>
      <c r="C6" s="22">
        <v>30</v>
      </c>
      <c r="D6" s="23"/>
    </row>
    <row r="7" spans="2:4" ht="12.75">
      <c r="B7" s="21"/>
      <c r="C7" s="22"/>
      <c r="D7" s="23"/>
    </row>
    <row r="8" spans="2:4" ht="12.75">
      <c r="B8" s="21" t="s">
        <v>75</v>
      </c>
      <c r="C8" s="22">
        <v>30</v>
      </c>
      <c r="D8" s="23">
        <v>0.12</v>
      </c>
    </row>
    <row r="9" spans="2:4" ht="12.75">
      <c r="B9" s="21"/>
      <c r="C9" s="22"/>
      <c r="D9" s="23"/>
    </row>
    <row r="10" spans="2:4" ht="12.75">
      <c r="B10" s="21" t="s">
        <v>76</v>
      </c>
      <c r="C10" s="22">
        <v>120</v>
      </c>
      <c r="D10" s="23">
        <v>0.06</v>
      </c>
    </row>
    <row r="11" spans="2:4" ht="12.75">
      <c r="B11" s="21"/>
      <c r="C11" s="22"/>
      <c r="D11" s="23"/>
    </row>
    <row r="12" spans="2:4" ht="12.75">
      <c r="B12" s="21" t="s">
        <v>77</v>
      </c>
      <c r="C12" s="22">
        <v>660</v>
      </c>
      <c r="D12" s="23">
        <v>0.012</v>
      </c>
    </row>
    <row r="13" spans="2:4" ht="12.75">
      <c r="B13" s="24"/>
      <c r="C13" s="25"/>
      <c r="D13" s="26"/>
    </row>
    <row r="14" spans="2:4" ht="12.75">
      <c r="B14" s="27" t="s">
        <v>78</v>
      </c>
      <c r="C14" s="28">
        <v>6000</v>
      </c>
      <c r="D14" s="29"/>
    </row>
    <row r="16" spans="2:8" ht="12.75">
      <c r="B16" s="30"/>
      <c r="C16" s="30"/>
      <c r="D16" s="30"/>
      <c r="E16" s="30"/>
      <c r="F16" s="30"/>
      <c r="G16" s="30"/>
      <c r="H16" s="30"/>
    </row>
    <row r="17" spans="1:8" ht="12.75" customHeight="1">
      <c r="A17" s="1" t="s">
        <v>79</v>
      </c>
      <c r="B17" s="31" t="s">
        <v>80</v>
      </c>
      <c r="C17" s="32" t="s">
        <v>81</v>
      </c>
      <c r="D17" s="33" t="s">
        <v>82</v>
      </c>
      <c r="E17" s="33"/>
      <c r="F17" s="34" t="s">
        <v>34</v>
      </c>
      <c r="G17" s="34"/>
      <c r="H17" s="35" t="s">
        <v>83</v>
      </c>
    </row>
    <row r="18" spans="2:8" ht="12.75">
      <c r="B18" s="31"/>
      <c r="C18" s="32"/>
      <c r="D18" s="36" t="s">
        <v>82</v>
      </c>
      <c r="E18" s="37" t="s">
        <v>84</v>
      </c>
      <c r="F18" s="36" t="s">
        <v>34</v>
      </c>
      <c r="G18" s="38" t="s">
        <v>85</v>
      </c>
      <c r="H18" s="35"/>
    </row>
    <row r="19" spans="2:8" ht="12.75">
      <c r="B19" s="39">
        <v>1</v>
      </c>
      <c r="C19" s="40">
        <v>15000</v>
      </c>
      <c r="D19" s="41">
        <v>0</v>
      </c>
      <c r="E19" s="42">
        <v>15000</v>
      </c>
      <c r="F19" s="43">
        <v>30</v>
      </c>
      <c r="G19" s="44">
        <v>1</v>
      </c>
      <c r="H19" s="45">
        <v>30</v>
      </c>
    </row>
    <row r="20" spans="2:8" ht="12.75">
      <c r="B20" s="39"/>
      <c r="C20" s="40"/>
      <c r="D20" s="41"/>
      <c r="E20" s="42"/>
      <c r="F20" s="43"/>
      <c r="G20" s="44"/>
      <c r="H20" s="45"/>
    </row>
    <row r="21" spans="2:8" ht="12.75">
      <c r="B21" s="39">
        <v>2</v>
      </c>
      <c r="C21" s="40">
        <v>75000</v>
      </c>
      <c r="D21" s="41">
        <v>0</v>
      </c>
      <c r="E21" s="42">
        <v>25000</v>
      </c>
      <c r="F21" s="43">
        <v>30</v>
      </c>
      <c r="G21" s="44">
        <v>1</v>
      </c>
      <c r="H21" s="45">
        <v>90</v>
      </c>
    </row>
    <row r="22" spans="2:8" ht="12.75">
      <c r="B22" s="39"/>
      <c r="C22" s="46"/>
      <c r="D22" s="47">
        <v>0.0012</v>
      </c>
      <c r="E22" s="42">
        <v>50000</v>
      </c>
      <c r="F22" s="43"/>
      <c r="G22" s="44"/>
      <c r="H22" s="45"/>
    </row>
    <row r="23" spans="2:8" ht="12.75">
      <c r="B23" s="39"/>
      <c r="C23" s="46"/>
      <c r="D23" s="47"/>
      <c r="E23" s="42"/>
      <c r="F23" s="43"/>
      <c r="G23" s="44"/>
      <c r="H23" s="45"/>
    </row>
    <row r="24" spans="2:8" ht="12.75">
      <c r="B24" s="39">
        <v>3</v>
      </c>
      <c r="C24" s="48" t="s">
        <v>86</v>
      </c>
      <c r="D24" s="41">
        <v>0</v>
      </c>
      <c r="E24" s="49" t="s">
        <v>87</v>
      </c>
      <c r="F24" s="43">
        <v>120</v>
      </c>
      <c r="G24" s="44">
        <v>1</v>
      </c>
      <c r="H24" s="45">
        <v>528</v>
      </c>
    </row>
    <row r="25" spans="2:8" ht="12.75">
      <c r="B25" s="39"/>
      <c r="C25" s="48"/>
      <c r="D25" s="47">
        <v>0.0006000000000000001</v>
      </c>
      <c r="E25" s="49" t="s">
        <v>88</v>
      </c>
      <c r="F25" s="43"/>
      <c r="G25" s="44"/>
      <c r="H25" s="45"/>
    </row>
    <row r="26" spans="2:8" ht="12.75">
      <c r="B26" s="39"/>
      <c r="C26" s="48"/>
      <c r="D26" s="47"/>
      <c r="E26" s="49"/>
      <c r="F26" s="43"/>
      <c r="G26" s="44"/>
      <c r="H26" s="45"/>
    </row>
    <row r="27" spans="2:8" ht="12.75">
      <c r="B27" s="39">
        <v>4</v>
      </c>
      <c r="C27" s="48" t="s">
        <v>89</v>
      </c>
      <c r="D27" s="41">
        <v>0</v>
      </c>
      <c r="E27" s="49" t="s">
        <v>90</v>
      </c>
      <c r="F27" s="43">
        <v>660</v>
      </c>
      <c r="G27" s="44">
        <v>1</v>
      </c>
      <c r="H27" s="45">
        <v>840</v>
      </c>
    </row>
    <row r="28" spans="2:8" ht="12.75">
      <c r="B28" s="39"/>
      <c r="C28" s="48"/>
      <c r="D28" s="47" t="s">
        <v>91</v>
      </c>
      <c r="E28" s="49" t="s">
        <v>92</v>
      </c>
      <c r="F28" s="43"/>
      <c r="G28" s="44"/>
      <c r="H28" s="45"/>
    </row>
    <row r="29" spans="2:8" ht="12.75">
      <c r="B29" s="50"/>
      <c r="C29" s="51"/>
      <c r="D29" s="52"/>
      <c r="E29" s="53"/>
      <c r="F29" s="54"/>
      <c r="G29" s="55"/>
      <c r="H29" s="56"/>
    </row>
    <row r="30" spans="2:8" ht="12.75">
      <c r="B30" s="57">
        <v>5</v>
      </c>
      <c r="C30" s="58" t="s">
        <v>93</v>
      </c>
      <c r="D30" s="59">
        <v>0</v>
      </c>
      <c r="E30" s="60" t="s">
        <v>93</v>
      </c>
      <c r="F30" s="61">
        <v>6000</v>
      </c>
      <c r="G30" s="62">
        <v>1</v>
      </c>
      <c r="H30" s="63">
        <v>6000</v>
      </c>
    </row>
    <row r="31" spans="2:8" ht="12.75">
      <c r="B31" s="64"/>
      <c r="C31" s="14"/>
      <c r="D31" s="65"/>
      <c r="E31" s="65"/>
      <c r="F31" s="65"/>
      <c r="G31" s="66" t="s">
        <v>10</v>
      </c>
      <c r="H31" s="67">
        <f>SUM(H19:H30)</f>
        <v>7488</v>
      </c>
    </row>
    <row r="33" spans="1:7" ht="12.75">
      <c r="A33" s="1" t="s">
        <v>94</v>
      </c>
      <c r="B33" s="13" t="s">
        <v>95</v>
      </c>
      <c r="C33" s="14"/>
      <c r="D33" s="14"/>
      <c r="E33" s="14"/>
      <c r="F33" s="14"/>
      <c r="G33" s="14"/>
    </row>
    <row r="34" spans="2:7" ht="12.75" customHeight="1">
      <c r="B34" s="68" t="s">
        <v>96</v>
      </c>
      <c r="C34" s="69" t="s">
        <v>97</v>
      </c>
      <c r="D34" s="69"/>
      <c r="E34" s="69"/>
      <c r="F34" s="69"/>
      <c r="G34" s="70" t="s">
        <v>10</v>
      </c>
    </row>
    <row r="35" spans="2:7" ht="12.75">
      <c r="B35" s="68"/>
      <c r="C35" s="71">
        <v>0</v>
      </c>
      <c r="D35" s="72">
        <v>0.0012</v>
      </c>
      <c r="E35" s="72">
        <v>0.0006000000000000001</v>
      </c>
      <c r="F35" s="73" t="s">
        <v>91</v>
      </c>
      <c r="G35" s="70"/>
    </row>
    <row r="36" spans="2:7" ht="12.75">
      <c r="B36" s="74">
        <v>15000</v>
      </c>
      <c r="C36" s="75">
        <v>15000</v>
      </c>
      <c r="D36" s="75"/>
      <c r="E36" s="75"/>
      <c r="F36" s="75"/>
      <c r="G36" s="76"/>
    </row>
    <row r="37" spans="2:7" ht="12.75">
      <c r="B37" s="74"/>
      <c r="C37" s="75"/>
      <c r="D37" s="75"/>
      <c r="E37" s="75"/>
      <c r="F37" s="75"/>
      <c r="G37" s="76"/>
    </row>
    <row r="38" spans="2:7" ht="12.75">
      <c r="B38" s="74">
        <v>25000</v>
      </c>
      <c r="C38" s="75">
        <v>25000</v>
      </c>
      <c r="D38" s="75"/>
      <c r="E38" s="75"/>
      <c r="F38" s="75"/>
      <c r="G38" s="76"/>
    </row>
    <row r="39" spans="2:7" ht="12.75">
      <c r="B39" s="74"/>
      <c r="C39" s="75"/>
      <c r="D39" s="75"/>
      <c r="E39" s="75"/>
      <c r="F39" s="75"/>
      <c r="G39" s="76"/>
    </row>
    <row r="40" spans="2:7" ht="12.75">
      <c r="B40" s="74">
        <v>50000</v>
      </c>
      <c r="C40" s="75"/>
      <c r="D40" s="75">
        <v>50000</v>
      </c>
      <c r="E40" s="75"/>
      <c r="F40" s="75"/>
      <c r="G40" s="76"/>
    </row>
    <row r="41" spans="2:7" ht="12.75">
      <c r="B41" s="74"/>
      <c r="C41" s="75"/>
      <c r="D41" s="75"/>
      <c r="E41" s="75"/>
      <c r="F41" s="75"/>
      <c r="G41" s="76"/>
    </row>
    <row r="42" spans="2:7" ht="12.75">
      <c r="B42" s="74">
        <v>100000</v>
      </c>
      <c r="C42" s="75">
        <v>100000</v>
      </c>
      <c r="D42" s="75"/>
      <c r="E42" s="75"/>
      <c r="F42" s="75"/>
      <c r="G42" s="76"/>
    </row>
    <row r="43" spans="2:7" ht="12.75">
      <c r="B43" s="74"/>
      <c r="C43" s="75"/>
      <c r="D43" s="75"/>
      <c r="E43" s="75"/>
      <c r="F43" s="75"/>
      <c r="G43" s="76"/>
    </row>
    <row r="44" spans="2:7" ht="12.75">
      <c r="B44" s="74">
        <v>680000</v>
      </c>
      <c r="C44" s="75"/>
      <c r="D44" s="75"/>
      <c r="E44" s="75">
        <v>680000</v>
      </c>
      <c r="F44" s="75"/>
      <c r="G44" s="76"/>
    </row>
    <row r="45" spans="2:7" ht="12.75">
      <c r="B45" s="74"/>
      <c r="C45" s="75"/>
      <c r="D45" s="75"/>
      <c r="E45" s="75"/>
      <c r="F45" s="75"/>
      <c r="G45" s="76"/>
    </row>
    <row r="46" spans="2:7" ht="12.75">
      <c r="B46" s="74">
        <v>1000000</v>
      </c>
      <c r="C46" s="75">
        <v>1000000</v>
      </c>
      <c r="D46" s="75"/>
      <c r="E46" s="75"/>
      <c r="F46" s="75"/>
      <c r="G46" s="76"/>
    </row>
    <row r="47" spans="2:7" ht="12.75">
      <c r="B47" s="74"/>
      <c r="C47" s="75"/>
      <c r="D47" s="75"/>
      <c r="E47" s="75"/>
      <c r="F47" s="75"/>
      <c r="G47" s="76"/>
    </row>
    <row r="48" spans="2:7" ht="12.75">
      <c r="B48" s="74">
        <v>1500000</v>
      </c>
      <c r="C48" s="75"/>
      <c r="D48" s="75"/>
      <c r="E48" s="75"/>
      <c r="F48" s="75">
        <v>1500000</v>
      </c>
      <c r="G48" s="76"/>
    </row>
    <row r="49" spans="2:7" ht="12.75">
      <c r="B49" s="74"/>
      <c r="C49" s="75"/>
      <c r="D49" s="75"/>
      <c r="E49" s="75"/>
      <c r="F49" s="75"/>
      <c r="G49" s="76"/>
    </row>
    <row r="50" spans="2:7" ht="12.75">
      <c r="B50" s="74">
        <v>120000000</v>
      </c>
      <c r="C50" s="75">
        <v>120000000</v>
      </c>
      <c r="D50" s="75"/>
      <c r="E50" s="75"/>
      <c r="F50" s="75"/>
      <c r="G50" s="76"/>
    </row>
    <row r="51" spans="2:7" ht="12.75">
      <c r="B51" s="77" t="s">
        <v>10</v>
      </c>
      <c r="C51" s="78">
        <f>SUM(C36:C50)</f>
        <v>121140000</v>
      </c>
      <c r="D51" s="78">
        <f>SUM(D36:D50)</f>
        <v>50000</v>
      </c>
      <c r="E51" s="78">
        <f>SUM(E36:E50)</f>
        <v>680000</v>
      </c>
      <c r="F51" s="78">
        <f>SUM(F36:F50)</f>
        <v>1500000</v>
      </c>
      <c r="G51" s="79">
        <f>SUM(C51:F51)</f>
        <v>123370000</v>
      </c>
    </row>
    <row r="52" spans="2:7" ht="12.75">
      <c r="B52" s="14"/>
      <c r="C52" s="14"/>
      <c r="D52" s="14"/>
      <c r="E52" s="14"/>
      <c r="F52" s="14"/>
      <c r="G52" s="14"/>
    </row>
    <row r="53" spans="2:7" ht="12.75">
      <c r="B53" s="3" t="s">
        <v>98</v>
      </c>
      <c r="C53" s="80">
        <f>+C51*C35</f>
        <v>0</v>
      </c>
      <c r="D53" s="80">
        <f aca="true" t="shared" si="0" ref="D53:E53">+D51*D35</f>
        <v>59.99999999999999</v>
      </c>
      <c r="E53" s="80">
        <f t="shared" si="0"/>
        <v>408.00000000000006</v>
      </c>
      <c r="F53" s="80">
        <v>180</v>
      </c>
      <c r="G53" s="80">
        <f>+C53+D53+E53+F53</f>
        <v>648</v>
      </c>
    </row>
    <row r="55" ht="12.75">
      <c r="A55" s="1" t="s">
        <v>99</v>
      </c>
    </row>
    <row r="56" spans="2:3" ht="12.75">
      <c r="B56" s="81" t="s">
        <v>34</v>
      </c>
      <c r="C56" s="81"/>
    </row>
    <row r="57" spans="2:4" ht="12.75">
      <c r="B57" s="36" t="s">
        <v>34</v>
      </c>
      <c r="C57" s="37" t="s">
        <v>100</v>
      </c>
      <c r="D57" s="37" t="s">
        <v>101</v>
      </c>
    </row>
    <row r="58" spans="2:4" ht="12.75">
      <c r="B58" s="82">
        <v>30</v>
      </c>
      <c r="C58" s="83">
        <v>2</v>
      </c>
      <c r="D58" s="83">
        <f>+C58*B58</f>
        <v>60</v>
      </c>
    </row>
    <row r="59" spans="2:4" ht="12.75">
      <c r="B59" s="82"/>
      <c r="C59" s="83"/>
      <c r="D59" s="83"/>
    </row>
    <row r="60" spans="2:4" ht="12.75">
      <c r="B60" s="84">
        <v>120</v>
      </c>
      <c r="C60" s="85">
        <v>1</v>
      </c>
      <c r="D60" s="83">
        <f>+C60*B60</f>
        <v>120</v>
      </c>
    </row>
    <row r="61" spans="2:4" ht="12.75">
      <c r="B61" s="84"/>
      <c r="C61" s="85"/>
      <c r="D61" s="85"/>
    </row>
    <row r="62" spans="2:4" ht="12.75">
      <c r="B62" s="84">
        <v>660</v>
      </c>
      <c r="C62" s="85">
        <v>1</v>
      </c>
      <c r="D62" s="83">
        <f>+C62*B62</f>
        <v>660</v>
      </c>
    </row>
    <row r="63" spans="2:4" ht="12.75">
      <c r="B63" s="86"/>
      <c r="C63" s="87"/>
      <c r="D63" s="87"/>
    </row>
    <row r="64" spans="2:4" ht="12.75">
      <c r="B64" s="88">
        <v>6000</v>
      </c>
      <c r="C64" s="89">
        <v>1</v>
      </c>
      <c r="D64" s="83">
        <f>+C64*B64</f>
        <v>6000</v>
      </c>
    </row>
    <row r="66" ht="12.75">
      <c r="D66" s="90">
        <f>+D64+D62+D60+D58</f>
        <v>6840</v>
      </c>
    </row>
    <row r="68" spans="1:4" ht="12.75">
      <c r="A68" s="1" t="s">
        <v>102</v>
      </c>
      <c r="B68" s="1" t="s">
        <v>83</v>
      </c>
      <c r="D68" s="91">
        <f>+D66+G53</f>
        <v>7488</v>
      </c>
    </row>
  </sheetData>
  <sheetProtection selectLockedCells="1" selectUnlockedCells="1"/>
  <mergeCells count="9">
    <mergeCell ref="B17:B18"/>
    <mergeCell ref="C17:C18"/>
    <mergeCell ref="D17:E17"/>
    <mergeCell ref="F17:G17"/>
    <mergeCell ref="H17:H18"/>
    <mergeCell ref="B34:B35"/>
    <mergeCell ref="C34:F34"/>
    <mergeCell ref="G34:G35"/>
    <mergeCell ref="B56:C56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2013-04-23T06:21:47Z</dcterms:modified>
  <cp:category/>
  <cp:version/>
  <cp:contentType/>
  <cp:contentStatus/>
</cp:coreProperties>
</file>